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У\Меню 04,05,21г\"/>
    </mc:Choice>
  </mc:AlternateContent>
  <bookViews>
    <workbookView xWindow="120" yWindow="30" windowWidth="15480" windowHeight="11640" activeTab="1"/>
  </bookViews>
  <sheets>
    <sheet name="Я 21-22г весна-лето" sheetId="8" r:id="rId1"/>
    <sheet name="С 21-22г весна-лето" sheetId="7" r:id="rId2"/>
  </sheets>
  <calcPr calcId="162913"/>
</workbook>
</file>

<file path=xl/calcChain.xml><?xml version="1.0" encoding="utf-8"?>
<calcChain xmlns="http://schemas.openxmlformats.org/spreadsheetml/2006/main">
  <c r="E240" i="8" l="1"/>
  <c r="F240" i="8"/>
  <c r="G240" i="8"/>
  <c r="H240" i="8"/>
  <c r="I240" i="8"/>
  <c r="J240" i="8"/>
  <c r="K240" i="8"/>
  <c r="D240" i="8"/>
  <c r="E212" i="8"/>
  <c r="F212" i="8"/>
  <c r="G212" i="8"/>
  <c r="H212" i="8"/>
  <c r="I212" i="8"/>
  <c r="J212" i="8"/>
  <c r="K212" i="8"/>
  <c r="D212" i="8"/>
  <c r="E212" i="7"/>
  <c r="F212" i="7"/>
  <c r="G212" i="7"/>
  <c r="H212" i="7"/>
  <c r="I212" i="7"/>
  <c r="J212" i="7"/>
  <c r="K212" i="7"/>
  <c r="D212" i="7"/>
  <c r="E240" i="7"/>
  <c r="F240" i="7"/>
  <c r="G240" i="7"/>
  <c r="H240" i="7"/>
  <c r="I240" i="7"/>
  <c r="J240" i="7"/>
  <c r="K240" i="7"/>
  <c r="D240" i="7"/>
  <c r="E193" i="7"/>
  <c r="F193" i="7"/>
  <c r="G193" i="7"/>
  <c r="H193" i="7"/>
  <c r="I193" i="7"/>
  <c r="J193" i="7"/>
  <c r="K193" i="7"/>
  <c r="D193" i="7"/>
  <c r="E171" i="7"/>
  <c r="F171" i="7"/>
  <c r="G171" i="7"/>
  <c r="H171" i="7"/>
  <c r="I171" i="7"/>
  <c r="J171" i="7"/>
  <c r="K171" i="7"/>
  <c r="D171" i="7"/>
  <c r="E148" i="7"/>
  <c r="F148" i="7"/>
  <c r="G148" i="7"/>
  <c r="H148" i="7"/>
  <c r="I148" i="7"/>
  <c r="J148" i="7"/>
  <c r="K148" i="7"/>
  <c r="D148" i="7"/>
  <c r="E126" i="7"/>
  <c r="F126" i="7"/>
  <c r="G126" i="7"/>
  <c r="H126" i="7"/>
  <c r="I126" i="7"/>
  <c r="J126" i="7"/>
  <c r="K126" i="7"/>
  <c r="D126" i="7"/>
  <c r="E104" i="7"/>
  <c r="F104" i="7"/>
  <c r="G104" i="7"/>
  <c r="H104" i="7"/>
  <c r="I104" i="7"/>
  <c r="J104" i="7"/>
  <c r="K104" i="7"/>
  <c r="D104" i="7"/>
  <c r="E57" i="7" l="1"/>
  <c r="F57" i="7"/>
  <c r="G57" i="7"/>
  <c r="H57" i="7"/>
  <c r="I57" i="7"/>
  <c r="J57" i="7"/>
  <c r="K57" i="7"/>
  <c r="D57" i="7"/>
  <c r="E50" i="7"/>
  <c r="F50" i="7"/>
  <c r="G50" i="7"/>
  <c r="H50" i="7"/>
  <c r="I50" i="7"/>
  <c r="J50" i="7"/>
  <c r="K50" i="7"/>
  <c r="D50" i="7"/>
  <c r="E31" i="7" l="1"/>
  <c r="F31" i="7"/>
  <c r="G31" i="7"/>
  <c r="H31" i="7"/>
  <c r="I31" i="7"/>
  <c r="J31" i="7"/>
  <c r="K31" i="7"/>
  <c r="D31" i="7"/>
  <c r="E27" i="7"/>
  <c r="F27" i="7"/>
  <c r="G27" i="7"/>
  <c r="H27" i="7"/>
  <c r="I27" i="7"/>
  <c r="J27" i="7"/>
  <c r="K27" i="7"/>
  <c r="D27" i="7"/>
  <c r="E193" i="8" l="1"/>
  <c r="F193" i="8"/>
  <c r="G193" i="8"/>
  <c r="H193" i="8"/>
  <c r="I193" i="8"/>
  <c r="J193" i="8"/>
  <c r="K193" i="8"/>
  <c r="D193" i="8"/>
  <c r="E171" i="8"/>
  <c r="F171" i="8"/>
  <c r="G171" i="8"/>
  <c r="H171" i="8"/>
  <c r="I171" i="8"/>
  <c r="J171" i="8"/>
  <c r="K171" i="8"/>
  <c r="D171" i="8"/>
  <c r="E148" i="8"/>
  <c r="F148" i="8"/>
  <c r="G148" i="8"/>
  <c r="H148" i="8"/>
  <c r="I148" i="8"/>
  <c r="J148" i="8"/>
  <c r="K148" i="8"/>
  <c r="D148" i="8"/>
  <c r="E126" i="8"/>
  <c r="F126" i="8"/>
  <c r="G126" i="8"/>
  <c r="H126" i="8"/>
  <c r="I126" i="8"/>
  <c r="J126" i="8"/>
  <c r="K126" i="8"/>
  <c r="D126" i="8"/>
  <c r="E104" i="8"/>
  <c r="F104" i="8"/>
  <c r="G104" i="8"/>
  <c r="H104" i="8"/>
  <c r="I104" i="8"/>
  <c r="J104" i="8"/>
  <c r="K104" i="8"/>
  <c r="D104" i="8"/>
  <c r="E57" i="8"/>
  <c r="F57" i="8"/>
  <c r="G57" i="8"/>
  <c r="H57" i="8"/>
  <c r="I57" i="8"/>
  <c r="J57" i="8"/>
  <c r="K57" i="8"/>
  <c r="D57" i="8"/>
  <c r="E50" i="8"/>
  <c r="F50" i="8"/>
  <c r="G50" i="8"/>
  <c r="H50" i="8"/>
  <c r="I50" i="8"/>
  <c r="J50" i="8"/>
  <c r="K50" i="8"/>
  <c r="D50" i="8"/>
  <c r="E31" i="8"/>
  <c r="F31" i="8"/>
  <c r="G31" i="8"/>
  <c r="H31" i="8"/>
  <c r="I31" i="8"/>
  <c r="J31" i="8"/>
  <c r="K31" i="8"/>
  <c r="D31" i="8"/>
  <c r="E27" i="8"/>
  <c r="F27" i="8"/>
  <c r="G27" i="8"/>
  <c r="H27" i="8"/>
  <c r="I27" i="8"/>
  <c r="J27" i="8"/>
  <c r="K27" i="8"/>
  <c r="D27" i="8"/>
  <c r="E217" i="7" l="1"/>
  <c r="F217" i="7"/>
  <c r="G217" i="7"/>
  <c r="H217" i="7"/>
  <c r="I217" i="7"/>
  <c r="J217" i="7"/>
  <c r="K217" i="7"/>
  <c r="D217" i="7"/>
  <c r="E204" i="7"/>
  <c r="F204" i="7"/>
  <c r="G204" i="7"/>
  <c r="H204" i="7"/>
  <c r="I204" i="7"/>
  <c r="J204" i="7"/>
  <c r="K204" i="7"/>
  <c r="D204" i="7"/>
  <c r="E217" i="8"/>
  <c r="F217" i="8"/>
  <c r="G217" i="8"/>
  <c r="H217" i="8"/>
  <c r="I217" i="8"/>
  <c r="J217" i="8"/>
  <c r="K217" i="8"/>
  <c r="D217" i="8"/>
  <c r="E204" i="8"/>
  <c r="F204" i="8"/>
  <c r="G204" i="8"/>
  <c r="H204" i="8"/>
  <c r="I204" i="8"/>
  <c r="J204" i="8"/>
  <c r="K204" i="8"/>
  <c r="D204" i="8"/>
  <c r="E69" i="7" l="1"/>
  <c r="F69" i="7"/>
  <c r="G69" i="7"/>
  <c r="H69" i="7"/>
  <c r="I69" i="7"/>
  <c r="J69" i="7"/>
  <c r="K69" i="7"/>
  <c r="D69" i="7"/>
  <c r="E69" i="8"/>
  <c r="F69" i="8"/>
  <c r="G69" i="8"/>
  <c r="H69" i="8"/>
  <c r="I69" i="8"/>
  <c r="J69" i="8"/>
  <c r="K69" i="8"/>
  <c r="D69" i="8"/>
  <c r="E42" i="7" l="1"/>
  <c r="F42" i="7"/>
  <c r="G42" i="7"/>
  <c r="H42" i="7"/>
  <c r="I42" i="7"/>
  <c r="J42" i="7"/>
  <c r="K42" i="7"/>
  <c r="D42" i="7"/>
  <c r="E181" i="8"/>
  <c r="F181" i="8"/>
  <c r="G181" i="8"/>
  <c r="H181" i="8"/>
  <c r="I181" i="8"/>
  <c r="J181" i="8"/>
  <c r="K181" i="8"/>
  <c r="D181" i="8"/>
  <c r="E42" i="8" l="1"/>
  <c r="F42" i="8"/>
  <c r="G42" i="8"/>
  <c r="H42" i="8"/>
  <c r="I42" i="8"/>
  <c r="J42" i="8"/>
  <c r="K42" i="8"/>
  <c r="D42" i="8"/>
  <c r="E235" i="7"/>
  <c r="F235" i="7"/>
  <c r="G235" i="7"/>
  <c r="H235" i="7"/>
  <c r="I235" i="7"/>
  <c r="J235" i="7"/>
  <c r="K235" i="7"/>
  <c r="D235" i="7"/>
  <c r="E227" i="7"/>
  <c r="F227" i="7"/>
  <c r="G227" i="7"/>
  <c r="H227" i="7"/>
  <c r="I227" i="7"/>
  <c r="J227" i="7"/>
  <c r="K227" i="7"/>
  <c r="D227" i="7"/>
  <c r="E224" i="7"/>
  <c r="E242" i="7" s="1"/>
  <c r="F224" i="7"/>
  <c r="F242" i="7" s="1"/>
  <c r="G224" i="7"/>
  <c r="G242" i="7" s="1"/>
  <c r="H224" i="7"/>
  <c r="H242" i="7" s="1"/>
  <c r="I224" i="7"/>
  <c r="I242" i="7" s="1"/>
  <c r="J224" i="7"/>
  <c r="J242" i="7" s="1"/>
  <c r="K224" i="7"/>
  <c r="K242" i="7" s="1"/>
  <c r="D224" i="7"/>
  <c r="D242" i="7" s="1"/>
  <c r="E200" i="7"/>
  <c r="E219" i="7" s="1"/>
  <c r="F200" i="7"/>
  <c r="G200" i="7"/>
  <c r="G219" i="7" s="1"/>
  <c r="H200" i="7"/>
  <c r="H219" i="7" s="1"/>
  <c r="I200" i="7"/>
  <c r="I219" i="7" s="1"/>
  <c r="J200" i="7"/>
  <c r="J219" i="7" s="1"/>
  <c r="K200" i="7"/>
  <c r="K219" i="7" s="1"/>
  <c r="D200" i="7"/>
  <c r="D219" i="7" s="1"/>
  <c r="E189" i="7"/>
  <c r="F189" i="7"/>
  <c r="G189" i="7"/>
  <c r="H189" i="7"/>
  <c r="I189" i="7"/>
  <c r="J189" i="7"/>
  <c r="K189" i="7"/>
  <c r="D189" i="7"/>
  <c r="E181" i="7"/>
  <c r="F181" i="7"/>
  <c r="G181" i="7"/>
  <c r="H181" i="7"/>
  <c r="I181" i="7"/>
  <c r="J181" i="7"/>
  <c r="K181" i="7"/>
  <c r="D181" i="7"/>
  <c r="E178" i="7"/>
  <c r="E195" i="7" s="1"/>
  <c r="F178" i="7"/>
  <c r="G178" i="7"/>
  <c r="G195" i="7" s="1"/>
  <c r="H178" i="7"/>
  <c r="H195" i="7" s="1"/>
  <c r="I178" i="7"/>
  <c r="I195" i="7" s="1"/>
  <c r="J178" i="7"/>
  <c r="J195" i="7" s="1"/>
  <c r="K178" i="7"/>
  <c r="K195" i="7" s="1"/>
  <c r="D178" i="7"/>
  <c r="D195" i="7" s="1"/>
  <c r="J165" i="7"/>
  <c r="K165" i="7"/>
  <c r="E165" i="7"/>
  <c r="F165" i="7"/>
  <c r="G165" i="7"/>
  <c r="H165" i="7"/>
  <c r="I165" i="7"/>
  <c r="D165" i="7"/>
  <c r="K158" i="7"/>
  <c r="E158" i="7"/>
  <c r="F158" i="7"/>
  <c r="G158" i="7"/>
  <c r="H158" i="7"/>
  <c r="I158" i="7"/>
  <c r="J158" i="7"/>
  <c r="D158" i="7"/>
  <c r="E155" i="7"/>
  <c r="F155" i="7"/>
  <c r="G155" i="7"/>
  <c r="H155" i="7"/>
  <c r="I155" i="7"/>
  <c r="J155" i="7"/>
  <c r="K155" i="7"/>
  <c r="D155" i="7"/>
  <c r="D173" i="7" s="1"/>
  <c r="E144" i="7"/>
  <c r="F144" i="7"/>
  <c r="G144" i="7"/>
  <c r="H144" i="7"/>
  <c r="I144" i="7"/>
  <c r="J144" i="7"/>
  <c r="K144" i="7"/>
  <c r="D144" i="7"/>
  <c r="E136" i="7"/>
  <c r="F136" i="7"/>
  <c r="G136" i="7"/>
  <c r="H136" i="7"/>
  <c r="I136" i="7"/>
  <c r="J136" i="7"/>
  <c r="K136" i="7"/>
  <c r="D136" i="7"/>
  <c r="E133" i="7"/>
  <c r="E150" i="7" s="1"/>
  <c r="F133" i="7"/>
  <c r="F150" i="7" s="1"/>
  <c r="G133" i="7"/>
  <c r="G150" i="7" s="1"/>
  <c r="H133" i="7"/>
  <c r="H150" i="7" s="1"/>
  <c r="I133" i="7"/>
  <c r="I150" i="7" s="1"/>
  <c r="J133" i="7"/>
  <c r="J150" i="7" s="1"/>
  <c r="K133" i="7"/>
  <c r="K150" i="7" s="1"/>
  <c r="D133" i="7"/>
  <c r="D150" i="7" s="1"/>
  <c r="E122" i="7"/>
  <c r="F122" i="7"/>
  <c r="G122" i="7"/>
  <c r="H122" i="7"/>
  <c r="I122" i="7"/>
  <c r="J122" i="7"/>
  <c r="K122" i="7"/>
  <c r="D122" i="7"/>
  <c r="E114" i="7"/>
  <c r="F114" i="7"/>
  <c r="G114" i="7"/>
  <c r="H114" i="7"/>
  <c r="I114" i="7"/>
  <c r="J114" i="7"/>
  <c r="K114" i="7"/>
  <c r="D114" i="7"/>
  <c r="E111" i="7"/>
  <c r="E128" i="7" s="1"/>
  <c r="F111" i="7"/>
  <c r="G111" i="7"/>
  <c r="G128" i="7" s="1"/>
  <c r="H111" i="7"/>
  <c r="H128" i="7" s="1"/>
  <c r="I111" i="7"/>
  <c r="I128" i="7" s="1"/>
  <c r="J111" i="7"/>
  <c r="J128" i="7" s="1"/>
  <c r="K111" i="7"/>
  <c r="K128" i="7" s="1"/>
  <c r="D111" i="7"/>
  <c r="D128" i="7" s="1"/>
  <c r="E98" i="7"/>
  <c r="F98" i="7"/>
  <c r="G98" i="7"/>
  <c r="H98" i="7"/>
  <c r="I98" i="7"/>
  <c r="J98" i="7"/>
  <c r="K98" i="7"/>
  <c r="D98" i="7"/>
  <c r="E90" i="7"/>
  <c r="F90" i="7"/>
  <c r="G90" i="7"/>
  <c r="H90" i="7"/>
  <c r="I90" i="7"/>
  <c r="J90" i="7"/>
  <c r="K90" i="7"/>
  <c r="D90" i="7"/>
  <c r="E87" i="7"/>
  <c r="E106" i="7" s="1"/>
  <c r="F87" i="7"/>
  <c r="F106" i="7" s="1"/>
  <c r="G87" i="7"/>
  <c r="G106" i="7" s="1"/>
  <c r="H87" i="7"/>
  <c r="H106" i="7" s="1"/>
  <c r="I87" i="7"/>
  <c r="I106" i="7" s="1"/>
  <c r="J87" i="7"/>
  <c r="J106" i="7" s="1"/>
  <c r="K87" i="7"/>
  <c r="K106" i="7" s="1"/>
  <c r="D87" i="7"/>
  <c r="D106" i="7" s="1"/>
  <c r="E80" i="7"/>
  <c r="F80" i="7"/>
  <c r="G80" i="7"/>
  <c r="H80" i="7"/>
  <c r="I80" i="7"/>
  <c r="J80" i="7"/>
  <c r="K80" i="7"/>
  <c r="D80" i="7"/>
  <c r="E76" i="7"/>
  <c r="F76" i="7"/>
  <c r="G76" i="7"/>
  <c r="H76" i="7"/>
  <c r="I76" i="7"/>
  <c r="J76" i="7"/>
  <c r="K76" i="7"/>
  <c r="D76" i="7"/>
  <c r="E65" i="7"/>
  <c r="E82" i="7" s="1"/>
  <c r="F65" i="7"/>
  <c r="F82" i="7" s="1"/>
  <c r="G65" i="7"/>
  <c r="G82" i="7" s="1"/>
  <c r="H65" i="7"/>
  <c r="H82" i="7" s="1"/>
  <c r="I65" i="7"/>
  <c r="I82" i="7" s="1"/>
  <c r="J65" i="7"/>
  <c r="K65" i="7"/>
  <c r="K82" i="7" s="1"/>
  <c r="D65" i="7"/>
  <c r="D82" i="7" s="1"/>
  <c r="E38" i="7"/>
  <c r="E59" i="7" s="1"/>
  <c r="F38" i="7"/>
  <c r="F59" i="7" s="1"/>
  <c r="G38" i="7"/>
  <c r="G59" i="7" s="1"/>
  <c r="H38" i="7"/>
  <c r="H59" i="7" s="1"/>
  <c r="I38" i="7"/>
  <c r="I59" i="7" s="1"/>
  <c r="J38" i="7"/>
  <c r="J59" i="7" s="1"/>
  <c r="K38" i="7"/>
  <c r="K59" i="7" s="1"/>
  <c r="C58" i="7" s="1"/>
  <c r="D38" i="7"/>
  <c r="D59" i="7" s="1"/>
  <c r="E19" i="7"/>
  <c r="F19" i="7"/>
  <c r="G19" i="7"/>
  <c r="H19" i="7"/>
  <c r="I19" i="7"/>
  <c r="J19" i="7"/>
  <c r="K19" i="7"/>
  <c r="D19" i="7"/>
  <c r="E16" i="7"/>
  <c r="E33" i="7" s="1"/>
  <c r="F16" i="7"/>
  <c r="F33" i="7" s="1"/>
  <c r="G16" i="7"/>
  <c r="G33" i="7" s="1"/>
  <c r="H16" i="7"/>
  <c r="H33" i="7" s="1"/>
  <c r="I16" i="7"/>
  <c r="I33" i="7" s="1"/>
  <c r="J16" i="7"/>
  <c r="J33" i="7" s="1"/>
  <c r="K16" i="7"/>
  <c r="K33" i="7" s="1"/>
  <c r="D16" i="7"/>
  <c r="D33" i="7" s="1"/>
  <c r="D244" i="7" s="1"/>
  <c r="G246" i="7" s="1"/>
  <c r="E235" i="8"/>
  <c r="F235" i="8"/>
  <c r="G235" i="8"/>
  <c r="H235" i="8"/>
  <c r="I235" i="8"/>
  <c r="J235" i="8"/>
  <c r="K235" i="8"/>
  <c r="D235" i="8"/>
  <c r="E227" i="8"/>
  <c r="F227" i="8"/>
  <c r="G227" i="8"/>
  <c r="H227" i="8"/>
  <c r="I227" i="8"/>
  <c r="J227" i="8"/>
  <c r="K227" i="8"/>
  <c r="D227" i="8"/>
  <c r="K224" i="8"/>
  <c r="K242" i="8" s="1"/>
  <c r="E224" i="8"/>
  <c r="F224" i="8"/>
  <c r="G224" i="8"/>
  <c r="H224" i="8"/>
  <c r="I224" i="8"/>
  <c r="J224" i="8"/>
  <c r="D224" i="8"/>
  <c r="D242" i="8" s="1"/>
  <c r="E200" i="8"/>
  <c r="F200" i="8"/>
  <c r="G200" i="8"/>
  <c r="H200" i="8"/>
  <c r="I200" i="8"/>
  <c r="J200" i="8"/>
  <c r="K200" i="8"/>
  <c r="D200" i="8"/>
  <c r="H189" i="8"/>
  <c r="I189" i="8"/>
  <c r="J189" i="8"/>
  <c r="K189" i="8"/>
  <c r="E189" i="8"/>
  <c r="F189" i="8"/>
  <c r="G189" i="8"/>
  <c r="D189" i="8"/>
  <c r="E178" i="8"/>
  <c r="F178" i="8"/>
  <c r="G178" i="8"/>
  <c r="H178" i="8"/>
  <c r="I178" i="8"/>
  <c r="J178" i="8"/>
  <c r="K178" i="8"/>
  <c r="D178" i="8"/>
  <c r="D195" i="8" s="1"/>
  <c r="E165" i="8"/>
  <c r="F165" i="8"/>
  <c r="G165" i="8"/>
  <c r="H165" i="8"/>
  <c r="I165" i="8"/>
  <c r="J165" i="8"/>
  <c r="K165" i="8"/>
  <c r="D165" i="8"/>
  <c r="E158" i="8"/>
  <c r="F158" i="8"/>
  <c r="G158" i="8"/>
  <c r="H158" i="8"/>
  <c r="I158" i="8"/>
  <c r="J158" i="8"/>
  <c r="K158" i="8"/>
  <c r="D158" i="8"/>
  <c r="E155" i="8"/>
  <c r="E173" i="8" s="1"/>
  <c r="F155" i="8"/>
  <c r="F173" i="8" s="1"/>
  <c r="G155" i="8"/>
  <c r="G173" i="8" s="1"/>
  <c r="H155" i="8"/>
  <c r="H173" i="8" s="1"/>
  <c r="I155" i="8"/>
  <c r="I173" i="8" s="1"/>
  <c r="J155" i="8"/>
  <c r="K155" i="8"/>
  <c r="K173" i="8" s="1"/>
  <c r="D155" i="8"/>
  <c r="D173" i="8" s="1"/>
  <c r="E144" i="8"/>
  <c r="F144" i="8"/>
  <c r="G144" i="8"/>
  <c r="H144" i="8"/>
  <c r="I144" i="8"/>
  <c r="J144" i="8"/>
  <c r="K144" i="8"/>
  <c r="D144" i="8"/>
  <c r="E136" i="8"/>
  <c r="F136" i="8"/>
  <c r="G136" i="8"/>
  <c r="H136" i="8"/>
  <c r="I136" i="8"/>
  <c r="J136" i="8"/>
  <c r="K136" i="8"/>
  <c r="D136" i="8"/>
  <c r="E133" i="8"/>
  <c r="E150" i="8" s="1"/>
  <c r="F133" i="8"/>
  <c r="F150" i="8" s="1"/>
  <c r="G133" i="8"/>
  <c r="G150" i="8" s="1"/>
  <c r="H133" i="8"/>
  <c r="H150" i="8" s="1"/>
  <c r="I133" i="8"/>
  <c r="I150" i="8" s="1"/>
  <c r="J133" i="8"/>
  <c r="J150" i="8" s="1"/>
  <c r="K133" i="8"/>
  <c r="K150" i="8" s="1"/>
  <c r="D133" i="8"/>
  <c r="D150" i="8" s="1"/>
  <c r="E122" i="8"/>
  <c r="F122" i="8"/>
  <c r="G122" i="8"/>
  <c r="H122" i="8"/>
  <c r="I122" i="8"/>
  <c r="J122" i="8"/>
  <c r="K122" i="8"/>
  <c r="D122" i="8"/>
  <c r="E114" i="8"/>
  <c r="F114" i="8"/>
  <c r="G114" i="8"/>
  <c r="H114" i="8"/>
  <c r="I114" i="8"/>
  <c r="J114" i="8"/>
  <c r="K114" i="8"/>
  <c r="D114" i="8"/>
  <c r="E111" i="8"/>
  <c r="E128" i="8" s="1"/>
  <c r="F111" i="8"/>
  <c r="F128" i="8" s="1"/>
  <c r="G111" i="8"/>
  <c r="G128" i="8" s="1"/>
  <c r="H111" i="8"/>
  <c r="I111" i="8"/>
  <c r="I128" i="8" s="1"/>
  <c r="J111" i="8"/>
  <c r="J128" i="8" s="1"/>
  <c r="K111" i="8"/>
  <c r="K128" i="8" s="1"/>
  <c r="D111" i="8"/>
  <c r="D128" i="8" s="1"/>
  <c r="E98" i="8"/>
  <c r="F98" i="8"/>
  <c r="G98" i="8"/>
  <c r="H98" i="8"/>
  <c r="I98" i="8"/>
  <c r="J98" i="8"/>
  <c r="K98" i="8"/>
  <c r="D98" i="8"/>
  <c r="E90" i="8"/>
  <c r="F90" i="8"/>
  <c r="G90" i="8"/>
  <c r="H90" i="8"/>
  <c r="I90" i="8"/>
  <c r="J90" i="8"/>
  <c r="K90" i="8"/>
  <c r="D90" i="8"/>
  <c r="E87" i="8"/>
  <c r="F87" i="8"/>
  <c r="G87" i="8"/>
  <c r="H87" i="8"/>
  <c r="I87" i="8"/>
  <c r="J87" i="8"/>
  <c r="K87" i="8"/>
  <c r="K106" i="8" s="1"/>
  <c r="C105" i="8" s="1"/>
  <c r="D87" i="8"/>
  <c r="D106" i="8" s="1"/>
  <c r="K80" i="8"/>
  <c r="E80" i="8"/>
  <c r="F80" i="8"/>
  <c r="G80" i="8"/>
  <c r="H80" i="8"/>
  <c r="I80" i="8"/>
  <c r="J80" i="8"/>
  <c r="D80" i="8"/>
  <c r="E76" i="8"/>
  <c r="F76" i="8"/>
  <c r="G76" i="8"/>
  <c r="H76" i="8"/>
  <c r="I76" i="8"/>
  <c r="J76" i="8"/>
  <c r="K76" i="8"/>
  <c r="D76" i="8"/>
  <c r="E65" i="8"/>
  <c r="F65" i="8"/>
  <c r="G65" i="8"/>
  <c r="H65" i="8"/>
  <c r="I65" i="8"/>
  <c r="J65" i="8"/>
  <c r="K65" i="8"/>
  <c r="K82" i="8" s="1"/>
  <c r="D65" i="8"/>
  <c r="D82" i="8" s="1"/>
  <c r="E38" i="8"/>
  <c r="E59" i="8" s="1"/>
  <c r="F38" i="8"/>
  <c r="G38" i="8"/>
  <c r="G59" i="8" s="1"/>
  <c r="H38" i="8"/>
  <c r="H59" i="8" s="1"/>
  <c r="I38" i="8"/>
  <c r="I59" i="8" s="1"/>
  <c r="J38" i="8"/>
  <c r="J59" i="8" s="1"/>
  <c r="K38" i="8"/>
  <c r="D38" i="8"/>
  <c r="D59" i="8" s="1"/>
  <c r="E19" i="8"/>
  <c r="F19" i="8"/>
  <c r="G19" i="8"/>
  <c r="H19" i="8"/>
  <c r="I19" i="8"/>
  <c r="J19" i="8"/>
  <c r="D19" i="8"/>
  <c r="E16" i="8"/>
  <c r="F16" i="8"/>
  <c r="G16" i="8"/>
  <c r="H16" i="8"/>
  <c r="I16" i="8"/>
  <c r="J16" i="8"/>
  <c r="D16" i="8"/>
  <c r="H128" i="8" l="1"/>
  <c r="J173" i="8"/>
  <c r="F59" i="8"/>
  <c r="F195" i="8"/>
  <c r="K59" i="8"/>
  <c r="J33" i="8"/>
  <c r="F33" i="8"/>
  <c r="I106" i="8"/>
  <c r="G106" i="8"/>
  <c r="E106" i="8"/>
  <c r="K219" i="8"/>
  <c r="I219" i="8"/>
  <c r="G219" i="8"/>
  <c r="E219" i="8"/>
  <c r="J242" i="8"/>
  <c r="K173" i="7"/>
  <c r="K244" i="7" s="1"/>
  <c r="G249" i="7" s="1"/>
  <c r="I33" i="8"/>
  <c r="G33" i="8"/>
  <c r="E33" i="8"/>
  <c r="I82" i="8"/>
  <c r="G82" i="8"/>
  <c r="E82" i="8"/>
  <c r="H242" i="8"/>
  <c r="F242" i="8"/>
  <c r="I242" i="8"/>
  <c r="G242" i="8"/>
  <c r="E242" i="8"/>
  <c r="K195" i="8"/>
  <c r="I195" i="8"/>
  <c r="G195" i="8"/>
  <c r="E195" i="8"/>
  <c r="J219" i="8"/>
  <c r="H219" i="8"/>
  <c r="F219" i="8"/>
  <c r="D219" i="8"/>
  <c r="H33" i="8"/>
  <c r="F219" i="7"/>
  <c r="F195" i="7"/>
  <c r="I173" i="7"/>
  <c r="I244" i="7" s="1"/>
  <c r="G173" i="7"/>
  <c r="G244" i="7" s="1"/>
  <c r="E173" i="7"/>
  <c r="E244" i="7" s="1"/>
  <c r="G247" i="7" s="1"/>
  <c r="F128" i="7"/>
  <c r="J82" i="7"/>
  <c r="D33" i="8"/>
  <c r="J82" i="8"/>
  <c r="H82" i="8"/>
  <c r="F82" i="8"/>
  <c r="J106" i="8"/>
  <c r="H106" i="8"/>
  <c r="F106" i="8"/>
  <c r="J195" i="8"/>
  <c r="H195" i="8"/>
  <c r="J173" i="7"/>
  <c r="H173" i="7"/>
  <c r="H244" i="7" s="1"/>
  <c r="F173" i="7"/>
  <c r="C19" i="8"/>
  <c r="K19" i="8"/>
  <c r="K16" i="8"/>
  <c r="E243" i="8" l="1"/>
  <c r="G246" i="8" s="1"/>
  <c r="I243" i="8"/>
  <c r="G243" i="8"/>
  <c r="J244" i="7"/>
  <c r="F243" i="8"/>
  <c r="G247" i="8" s="1"/>
  <c r="J243" i="8"/>
  <c r="H243" i="8"/>
  <c r="K33" i="8"/>
  <c r="K243" i="8" s="1"/>
  <c r="G248" i="8" s="1"/>
  <c r="F244" i="7"/>
  <c r="G248" i="7" s="1"/>
  <c r="D243" i="8"/>
  <c r="G245" i="8" s="1"/>
  <c r="C39" i="7"/>
  <c r="C43" i="7"/>
  <c r="C51" i="7"/>
  <c r="C236" i="8" l="1"/>
  <c r="C225" i="8"/>
  <c r="C228" i="8"/>
  <c r="C241" i="8"/>
  <c r="C88" i="7" l="1"/>
  <c r="C91" i="7"/>
  <c r="C105" i="7"/>
  <c r="C99" i="7"/>
  <c r="C127" i="8" l="1"/>
  <c r="C91" i="8"/>
  <c r="C88" i="8"/>
  <c r="C99" i="8"/>
  <c r="C58" i="8"/>
  <c r="C39" i="8"/>
  <c r="C43" i="8"/>
  <c r="C51" i="8"/>
  <c r="C172" i="7" l="1"/>
  <c r="C77" i="7"/>
  <c r="C218" i="8"/>
  <c r="C205" i="8"/>
  <c r="C201" i="8"/>
  <c r="C213" i="8"/>
  <c r="C179" i="8"/>
  <c r="C194" i="8"/>
  <c r="C182" i="8"/>
  <c r="C190" i="8"/>
  <c r="C156" i="8"/>
  <c r="C159" i="8"/>
  <c r="C166" i="8"/>
  <c r="C172" i="8"/>
  <c r="C149" i="8"/>
  <c r="C134" i="8"/>
  <c r="C137" i="8"/>
  <c r="C145" i="8"/>
  <c r="C123" i="8"/>
  <c r="C112" i="8"/>
  <c r="C115" i="8"/>
  <c r="C66" i="8"/>
  <c r="C70" i="8"/>
  <c r="C81" i="8"/>
  <c r="C77" i="8"/>
  <c r="C17" i="8"/>
  <c r="C20" i="8"/>
  <c r="C32" i="8"/>
  <c r="C28" i="8"/>
  <c r="H246" i="8"/>
  <c r="H247" i="8"/>
  <c r="H248" i="8"/>
  <c r="C201" i="7" l="1"/>
  <c r="C205" i="7"/>
  <c r="C156" i="7"/>
  <c r="C159" i="7"/>
  <c r="C166" i="7"/>
  <c r="C218" i="7"/>
  <c r="C213" i="7"/>
  <c r="C241" i="7"/>
  <c r="C228" i="7"/>
  <c r="C225" i="7"/>
  <c r="C236" i="7"/>
  <c r="C194" i="7"/>
  <c r="C182" i="7"/>
  <c r="C179" i="7"/>
  <c r="C190" i="7"/>
  <c r="C134" i="7"/>
  <c r="C137" i="7"/>
  <c r="C149" i="7"/>
  <c r="C123" i="7"/>
  <c r="C112" i="7"/>
  <c r="C115" i="7"/>
  <c r="C17" i="7"/>
  <c r="C20" i="7"/>
  <c r="C32" i="7"/>
  <c r="C145" i="7"/>
  <c r="C127" i="7"/>
  <c r="C81" i="7"/>
  <c r="C70" i="7"/>
  <c r="C66" i="7"/>
  <c r="C28" i="7"/>
  <c r="H245" i="8"/>
  <c r="H248" i="7"/>
  <c r="H246" i="7"/>
  <c r="H247" i="7"/>
  <c r="H249" i="7"/>
</calcChain>
</file>

<file path=xl/sharedStrings.xml><?xml version="1.0" encoding="utf-8"?>
<sst xmlns="http://schemas.openxmlformats.org/spreadsheetml/2006/main" count="674" uniqueCount="178">
  <si>
    <t>Наименование блюд</t>
  </si>
  <si>
    <t>1 день</t>
  </si>
  <si>
    <t>Завтрак:</t>
  </si>
  <si>
    <t>Какао с молоком</t>
  </si>
  <si>
    <t>Хлеб пшеничный</t>
  </si>
  <si>
    <t>Итого:</t>
  </si>
  <si>
    <t>Обед:</t>
  </si>
  <si>
    <t>Хлеб ржаной</t>
  </si>
  <si>
    <t>Печенье</t>
  </si>
  <si>
    <t>Чай с сахаром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</si>
  <si>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</si>
  <si>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</si>
  <si>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</si>
  <si>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</si>
  <si>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</si>
  <si>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</si>
  <si>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</si>
  <si>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</si>
  <si>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</si>
  <si>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Выход, г</t>
  </si>
  <si>
    <t>Кофейный напиток</t>
  </si>
  <si>
    <t>Белки, г</t>
  </si>
  <si>
    <t>Жиры, г</t>
  </si>
  <si>
    <t>Углеводы, г</t>
  </si>
  <si>
    <t>Итого за день:</t>
  </si>
  <si>
    <t>Капуста тушеная</t>
  </si>
  <si>
    <t>Утверждаю:</t>
  </si>
  <si>
    <t>Прием пищи</t>
  </si>
  <si>
    <t>Пищевые вещества, г</t>
  </si>
  <si>
    <t>2 завтрак:</t>
  </si>
  <si>
    <t>Суп картофельный с клецками</t>
  </si>
  <si>
    <t>150/5</t>
  </si>
  <si>
    <t>Батон с маслом, сыром</t>
  </si>
  <si>
    <t>Батон с маслом</t>
  </si>
  <si>
    <t>Чай с молоком</t>
  </si>
  <si>
    <t>Суп-лапша домашняя</t>
  </si>
  <si>
    <t>Биточки рубленые мясные</t>
  </si>
  <si>
    <t>150/7</t>
  </si>
  <si>
    <t>Напиток из шиповника</t>
  </si>
  <si>
    <t>Рагу овощное (3 вариант)</t>
  </si>
  <si>
    <t>Итого за весь период</t>
  </si>
  <si>
    <t>Среднее значение за период</t>
  </si>
  <si>
    <t>Каша молочная манная жидкая с маслом</t>
  </si>
  <si>
    <t>Борщ со свежей капустой, сметаной</t>
  </si>
  <si>
    <t>237/351</t>
  </si>
  <si>
    <t>для детей 2-3 года (ясли)</t>
  </si>
  <si>
    <t>Рецептура № по сборнику рецептур для питания детей 2011г. Могильный М.П., Тутельян В.А.</t>
  </si>
  <si>
    <t>для детей 3-7 лет (сад)</t>
  </si>
  <si>
    <t>180/10</t>
  </si>
  <si>
    <t>200/7</t>
  </si>
  <si>
    <t>Сок фруктовый</t>
  </si>
  <si>
    <t>Полдник:</t>
  </si>
  <si>
    <t>20/5/7.</t>
  </si>
  <si>
    <t>170/5/5</t>
  </si>
  <si>
    <t>Кисель из свежих ягод</t>
  </si>
  <si>
    <t>Заведующий МАДОУ Д/С № __</t>
  </si>
  <si>
    <t>"__________________"</t>
  </si>
  <si>
    <t>Рыба запеченная (горбуша)</t>
  </si>
  <si>
    <t>"______________"</t>
  </si>
  <si>
    <t>Пряник</t>
  </si>
  <si>
    <t>Запеканка из творога, соус молочный сладкий</t>
  </si>
  <si>
    <t>Икра кабачковая</t>
  </si>
  <si>
    <t>ТТК</t>
  </si>
  <si>
    <t>Белок</t>
  </si>
  <si>
    <t>Углеводы</t>
  </si>
  <si>
    <t>Ккал</t>
  </si>
  <si>
    <t>план</t>
  </si>
  <si>
    <t>факт</t>
  </si>
  <si>
    <t>откл</t>
  </si>
  <si>
    <t>Жир</t>
  </si>
  <si>
    <t>Каша гречневая вязкая</t>
  </si>
  <si>
    <t>Гуляш из отварного мяса</t>
  </si>
  <si>
    <t>Каша молочная геркулесовая жидкая с маслом</t>
  </si>
  <si>
    <t>Каша молочная из разных круп жидкая с маслом</t>
  </si>
  <si>
    <t>Соус томатный</t>
  </si>
  <si>
    <t>Щи с капустой и картофелем, сметаной, говядиной тушеной</t>
  </si>
  <si>
    <t>10/150/5</t>
  </si>
  <si>
    <t>Суп картофельный с фрикадельками</t>
  </si>
  <si>
    <t>20/150</t>
  </si>
  <si>
    <t>77/121</t>
  </si>
  <si>
    <t xml:space="preserve">Салат из помидоров, огурцов </t>
  </si>
  <si>
    <t>Суп овощной со сметаной и гренками</t>
  </si>
  <si>
    <t>150/5/15</t>
  </si>
  <si>
    <t>Салат овощной с яблоками</t>
  </si>
  <si>
    <t>Щи из свежей капусты с картофелем, сметаной</t>
  </si>
  <si>
    <t>Картофельное пюре</t>
  </si>
  <si>
    <t>Суп картофельный с горохом</t>
  </si>
  <si>
    <t>Рагу овощное</t>
  </si>
  <si>
    <t>Суп с рыбными консервами (сайра)</t>
  </si>
  <si>
    <t>20/200</t>
  </si>
  <si>
    <t>13/200/7</t>
  </si>
  <si>
    <t>Салат из помидоров, огурцов</t>
  </si>
  <si>
    <t>200/7/20</t>
  </si>
  <si>
    <t>Рыба запечнная (горбуша)</t>
  </si>
  <si>
    <t>60/15</t>
  </si>
  <si>
    <t>Салат из картофеля с зел/горошек</t>
  </si>
  <si>
    <t>Сырники из творога</t>
  </si>
  <si>
    <t>Соус молочный сладкий</t>
  </si>
  <si>
    <t>Салат из картофеля с зел горошек</t>
  </si>
  <si>
    <t>Напиток из сухофруктов</t>
  </si>
  <si>
    <t>Рис припущенный</t>
  </si>
  <si>
    <t>Кисломолочный напиток</t>
  </si>
  <si>
    <t>Овощи натуральные</t>
  </si>
  <si>
    <t xml:space="preserve">ПЕРСПЕКТИВНОЕ ДЕСЯТИДНЕВНОЕ МЕНЮ НА 2021 - 2022 год </t>
  </si>
  <si>
    <t>"___"__________ 2021г</t>
  </si>
  <si>
    <r>
      <t>Соотношение, % (20</t>
    </r>
    <r>
      <rPr>
        <b/>
        <sz val="10"/>
        <rFont val="Calibri"/>
        <family val="2"/>
        <charset val="204"/>
      </rPr>
      <t>±</t>
    </r>
    <r>
      <rPr>
        <b/>
        <i/>
        <sz val="10"/>
        <rFont val="Times New Roman"/>
        <family val="1"/>
        <charset val="204"/>
      </rPr>
      <t>5)</t>
    </r>
  </si>
  <si>
    <r>
      <t>Соотношение, % (5</t>
    </r>
    <r>
      <rPr>
        <b/>
        <sz val="10"/>
        <rFont val="Calibri"/>
        <family val="2"/>
        <charset val="204"/>
      </rPr>
      <t>±</t>
    </r>
    <r>
      <rPr>
        <b/>
        <i/>
        <sz val="10"/>
        <rFont val="Times New Roman"/>
        <family val="1"/>
        <charset val="204"/>
      </rPr>
      <t>5)</t>
    </r>
  </si>
  <si>
    <r>
      <t>Соотношение, % (15</t>
    </r>
    <r>
      <rPr>
        <b/>
        <sz val="10"/>
        <rFont val="Calibri"/>
        <family val="2"/>
        <charset val="204"/>
      </rPr>
      <t>±</t>
    </r>
    <r>
      <rPr>
        <b/>
        <i/>
        <sz val="10"/>
        <rFont val="Times New Roman"/>
        <family val="1"/>
        <charset val="204"/>
      </rPr>
      <t>5)</t>
    </r>
  </si>
  <si>
    <t>Шницель рыбный натуральный</t>
  </si>
  <si>
    <t>120/5/5</t>
  </si>
  <si>
    <t>60/60</t>
  </si>
  <si>
    <t>291/354</t>
  </si>
  <si>
    <t>50/50</t>
  </si>
  <si>
    <t>Бефстроганов из отварного мяса</t>
  </si>
  <si>
    <t xml:space="preserve">Омлет натуральный </t>
  </si>
  <si>
    <t>Птица отварная</t>
  </si>
  <si>
    <t>Молоко</t>
  </si>
  <si>
    <t>Булочка ванильная</t>
  </si>
  <si>
    <t>Салат из б/капусты с огурцами</t>
  </si>
  <si>
    <t>Омлет с зеленым горошком</t>
  </si>
  <si>
    <t>80/30</t>
  </si>
  <si>
    <t>145/30</t>
  </si>
  <si>
    <t>294/350</t>
  </si>
  <si>
    <t>Суп молочный с геркулесом</t>
  </si>
  <si>
    <t>Запеканка картофельная с мясом, соус сметанный</t>
  </si>
  <si>
    <t>Рыба запеченная с картофелем (горбуша)</t>
  </si>
  <si>
    <r>
      <t>Соотношение, % (30</t>
    </r>
    <r>
      <rPr>
        <b/>
        <sz val="10"/>
        <rFont val="Calibri"/>
        <family val="2"/>
        <charset val="204"/>
      </rPr>
      <t>±</t>
    </r>
    <r>
      <rPr>
        <b/>
        <i/>
        <sz val="10"/>
        <rFont val="Times New Roman"/>
        <family val="1"/>
        <charset val="204"/>
      </rPr>
      <t>5)</t>
    </r>
  </si>
  <si>
    <t>Котлета куриная</t>
  </si>
  <si>
    <t>Каша молочная рисовая с маслом</t>
  </si>
  <si>
    <t>Суп молочный с вермишелью</t>
  </si>
  <si>
    <t>Салат из б/капусты с морковью</t>
  </si>
  <si>
    <t>Винегрет овощной</t>
  </si>
  <si>
    <t>Икра морковная</t>
  </si>
  <si>
    <t>Салат из свеклы</t>
  </si>
  <si>
    <t>Сезон: осень - зима</t>
  </si>
  <si>
    <t>Макаронные изделия отварные</t>
  </si>
  <si>
    <t xml:space="preserve">Макаронные изделия отварные </t>
  </si>
  <si>
    <t xml:space="preserve">Батон </t>
  </si>
  <si>
    <t>60/30</t>
  </si>
  <si>
    <t>30/5.</t>
  </si>
  <si>
    <t>30/5/10.</t>
  </si>
  <si>
    <t>180/40</t>
  </si>
  <si>
    <t>Минеральные вещества, мг</t>
  </si>
  <si>
    <t>Ca</t>
  </si>
  <si>
    <t>Mg</t>
  </si>
  <si>
    <t>Fe</t>
  </si>
  <si>
    <t>C</t>
  </si>
  <si>
    <t>Витамины, мг</t>
  </si>
  <si>
    <t>ЭЦ, ккал</t>
  </si>
  <si>
    <t>Фрукты (яблоко, груша)</t>
  </si>
  <si>
    <t>Фрукты (банан)</t>
  </si>
  <si>
    <t>Зефир</t>
  </si>
  <si>
    <t>Коржики молочные</t>
  </si>
  <si>
    <t>130/30</t>
  </si>
  <si>
    <t>152/350</t>
  </si>
  <si>
    <t>100/15</t>
  </si>
  <si>
    <t>150/30</t>
  </si>
  <si>
    <t>Б, г</t>
  </si>
  <si>
    <t>Ж, г</t>
  </si>
  <si>
    <t>У, г</t>
  </si>
  <si>
    <t>Ватрушка с творогом</t>
  </si>
  <si>
    <t>Печень тушеная в соусе</t>
  </si>
  <si>
    <t>Шницель рыбный натуральный (минтай)</t>
  </si>
  <si>
    <t>Оладьи из печени, соус молочный</t>
  </si>
  <si>
    <t>ТТК/350</t>
  </si>
  <si>
    <t>Пирожки печеные с яблоками</t>
  </si>
  <si>
    <t>454/506</t>
  </si>
  <si>
    <t>Пирожок печеный с яблоками</t>
  </si>
  <si>
    <t>70/30</t>
  </si>
  <si>
    <t>50/30</t>
  </si>
  <si>
    <t>70/50</t>
  </si>
  <si>
    <t>Запеканка капустная, соус сметанный</t>
  </si>
  <si>
    <t>Тефтели рыбные (минтай), соус сметанный</t>
  </si>
  <si>
    <t>261/354</t>
  </si>
  <si>
    <t>Чай с сахаром и лимоном</t>
  </si>
  <si>
    <t>150/7/3,5</t>
  </si>
  <si>
    <t>180/10/7</t>
  </si>
  <si>
    <t>Фрикадельки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</si>
</sst>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2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0" fontId="0" fillId="0" borderId="0" xfId="0" applyAlignment="1">
      <alignment vertical="center"/>
    </xf>
    <xf numFmtId="164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1" fontId="7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" fontId="7" fillId="4" borderId="3" xfId="0" applyNumberFormat="1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2" fillId="0" borderId="0" xfId="1" applyFont="1" applyFill="1" applyBorder="1"/>
    <xf numFmtId="0" fontId="2" fillId="0" borderId="0" xfId="1" applyFont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/>
    </xf>
    <xf numFmtId="1" fontId="4" fillId="0" borderId="1" xfId="1" applyNumberFormat="1" applyFont="1" applyFill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center" vertical="top"/>
    </xf>
    <xf numFmtId="1" fontId="2" fillId="0" borderId="1" xfId="1" applyNumberFormat="1" applyFont="1" applyFill="1" applyBorder="1" applyAlignment="1">
      <alignment horizontal="center" vertical="top"/>
    </xf>
    <xf numFmtId="1" fontId="7" fillId="0" borderId="3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7" fillId="4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9" fillId="0" borderId="1" xfId="0" applyFont="1" applyBorder="1" applyAlignment="1">
      <alignment vertical="top"/>
    </xf>
    <xf numFmtId="0" fontId="6" fillId="0" borderId="1" xfId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16" fontId="2" fillId="4" borderId="2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/>
    </xf>
    <xf numFmtId="1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7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" fontId="7" fillId="0" borderId="1" xfId="1" applyNumberFormat="1" applyFont="1" applyBorder="1" applyAlignment="1">
      <alignment horizontal="center" vertical="top"/>
    </xf>
    <xf numFmtId="2" fontId="2" fillId="0" borderId="3" xfId="1" applyNumberFormat="1" applyFont="1" applyBorder="1" applyAlignment="1">
      <alignment horizontal="center" vertical="top"/>
    </xf>
    <xf numFmtId="2" fontId="2" fillId="0" borderId="1" xfId="1" applyNumberFormat="1" applyFont="1" applyFill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7" fillId="0" borderId="1" xfId="1" applyNumberFormat="1" applyFont="1" applyFill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2" fillId="4" borderId="3" xfId="0" applyNumberFormat="1" applyFont="1" applyFill="1" applyBorder="1" applyAlignment="1">
      <alignment horizontal="center" vertical="top"/>
    </xf>
    <xf numFmtId="1" fontId="7" fillId="0" borderId="3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 wrapText="1"/>
    </xf>
    <xf numFmtId="2" fontId="7" fillId="0" borderId="3" xfId="1" applyNumberFormat="1" applyFont="1" applyFill="1" applyBorder="1" applyAlignment="1">
      <alignment horizontal="center" vertical="top"/>
    </xf>
    <xf numFmtId="1" fontId="7" fillId="0" borderId="4" xfId="0" applyNumberFormat="1" applyFont="1" applyBorder="1" applyAlignment="1">
      <alignment horizontal="center" vertical="top" wrapText="1"/>
    </xf>
    <xf numFmtId="2" fontId="7" fillId="3" borderId="1" xfId="1" applyNumberFormat="1" applyFont="1" applyFill="1" applyBorder="1" applyAlignment="1">
      <alignment horizontal="center" vertical="top" wrapText="1"/>
    </xf>
    <xf numFmtId="164" fontId="7" fillId="3" borderId="1" xfId="1" applyNumberFormat="1" applyFont="1" applyFill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1" fontId="7" fillId="0" borderId="3" xfId="1" applyNumberFormat="1" applyFont="1" applyBorder="1" applyAlignment="1">
      <alignment horizontal="center" vertical="top"/>
    </xf>
    <xf numFmtId="0" fontId="15" fillId="0" borderId="1" xfId="0" applyFont="1" applyBorder="1" applyAlignment="1">
      <alignment wrapText="1"/>
    </xf>
    <xf numFmtId="0" fontId="17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18" fillId="3" borderId="1" xfId="1" applyFont="1" applyFill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top"/>
    </xf>
    <xf numFmtId="0" fontId="19" fillId="0" borderId="0" xfId="0" applyFont="1"/>
    <xf numFmtId="0" fontId="3" fillId="0" borderId="0" xfId="0" applyFont="1" applyBorder="1" applyAlignment="1">
      <alignment vertical="top" wrapText="1"/>
    </xf>
    <xf numFmtId="0" fontId="19" fillId="0" borderId="0" xfId="0" applyFont="1" applyBorder="1"/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1" fontId="19" fillId="0" borderId="0" xfId="0" applyNumberFormat="1" applyFont="1" applyBorder="1"/>
    <xf numFmtId="1" fontId="19" fillId="0" borderId="0" xfId="0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16" fontId="2" fillId="5" borderId="2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2" fontId="7" fillId="3" borderId="1" xfId="1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" fontId="7" fillId="3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1" fontId="2" fillId="3" borderId="1" xfId="1" applyNumberFormat="1" applyFont="1" applyFill="1" applyBorder="1" applyAlignment="1">
      <alignment horizontal="center" vertical="top"/>
    </xf>
    <xf numFmtId="164" fontId="2" fillId="3" borderId="1" xfId="1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1" fontId="3" fillId="3" borderId="4" xfId="0" applyNumberFormat="1" applyFont="1" applyFill="1" applyBorder="1" applyAlignment="1">
      <alignment horizontal="center" vertical="top" wrapText="1"/>
    </xf>
    <xf numFmtId="164" fontId="7" fillId="3" borderId="3" xfId="0" applyNumberFormat="1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11" fillId="4" borderId="3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2" fillId="0" borderId="0" xfId="0" applyFont="1" applyAlignment="1"/>
    <xf numFmtId="0" fontId="5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horizontal="center" vertical="top"/>
    </xf>
    <xf numFmtId="0" fontId="2" fillId="3" borderId="3" xfId="1" applyFont="1" applyFill="1" applyBorder="1" applyAlignment="1">
      <alignment vertical="top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/>
    </xf>
    <xf numFmtId="1" fontId="3" fillId="3" borderId="1" xfId="1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2" fontId="2" fillId="3" borderId="1" xfId="1" applyNumberFormat="1" applyFont="1" applyFill="1" applyBorder="1" applyAlignment="1">
      <alignment horizontal="center" vertical="top"/>
    </xf>
    <xf numFmtId="0" fontId="0" fillId="3" borderId="0" xfId="0" applyFill="1"/>
    <xf numFmtId="0" fontId="3" fillId="3" borderId="0" xfId="1" applyFont="1" applyFill="1" applyBorder="1" applyAlignment="1">
      <alignment vertical="top" wrapText="1"/>
    </xf>
    <xf numFmtId="0" fontId="16" fillId="3" borderId="0" xfId="0" applyFont="1" applyFill="1" applyBorder="1"/>
    <xf numFmtId="0" fontId="16" fillId="3" borderId="0" xfId="0" applyFont="1" applyFill="1"/>
    <xf numFmtId="1" fontId="16" fillId="3" borderId="0" xfId="0" applyNumberFormat="1" applyFont="1" applyFill="1"/>
    <xf numFmtId="0" fontId="2" fillId="3" borderId="5" xfId="1" applyFont="1" applyFill="1" applyBorder="1" applyAlignment="1">
      <alignment vertical="top"/>
    </xf>
    <xf numFmtId="0" fontId="17" fillId="5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center" vertical="top"/>
    </xf>
    <xf numFmtId="10" fontId="2" fillId="4" borderId="1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7" fillId="4" borderId="6" xfId="0" applyFont="1" applyFill="1" applyBorder="1" applyAlignment="1">
      <alignment horizontal="center" vertical="top" wrapText="1"/>
    </xf>
    <xf numFmtId="1" fontId="4" fillId="3" borderId="5" xfId="1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64" fontId="2" fillId="3" borderId="3" xfId="1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horizontal="center" vertical="top" wrapText="1"/>
    </xf>
    <xf numFmtId="164" fontId="7" fillId="3" borderId="1" xfId="1" applyNumberFormat="1" applyFont="1" applyFill="1" applyBorder="1" applyAlignment="1">
      <alignment horizontal="center" vertical="top" wrapText="1"/>
    </xf>
    <xf numFmtId="164" fontId="2" fillId="3" borderId="1" xfId="1" applyNumberFormat="1" applyFont="1" applyFill="1" applyBorder="1" applyAlignment="1">
      <alignment horizontal="center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2" fillId="5" borderId="4" xfId="0" applyNumberFormat="1" applyFont="1" applyFill="1" applyBorder="1" applyAlignment="1">
      <alignment horizontal="center" vertical="top" wrapText="1"/>
    </xf>
    <xf numFmtId="164" fontId="2" fillId="4" borderId="3" xfId="0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2" fillId="4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7" fillId="3" borderId="3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7" fillId="3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164" fontId="2" fillId="5" borderId="1" xfId="0" applyNumberFormat="1" applyFont="1" applyFill="1" applyBorder="1" applyAlignment="1">
      <alignment horizontal="center" vertical="top"/>
    </xf>
    <xf numFmtId="2" fontId="2" fillId="5" borderId="1" xfId="0" applyNumberFormat="1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164" fontId="7" fillId="3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/>
    </xf>
    <xf numFmtId="0" fontId="2" fillId="0" borderId="0" xfId="0" applyFont="1" applyAlignment="1"/>
    <xf numFmtId="0" fontId="17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horizontal="center" vertical="top"/>
    </xf>
    <xf numFmtId="1" fontId="7" fillId="0" borderId="2" xfId="0" applyNumberFormat="1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/>
    </xf>
    <xf numFmtId="1" fontId="7" fillId="4" borderId="4" xfId="0" applyNumberFormat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2" fontId="7" fillId="3" borderId="3" xfId="0" applyNumberFormat="1" applyFont="1" applyFill="1" applyBorder="1" applyAlignment="1">
      <alignment horizontal="center" vertical="top" wrapText="1"/>
    </xf>
    <xf numFmtId="2" fontId="7" fillId="3" borderId="4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" fontId="2" fillId="5" borderId="1" xfId="0" applyNumberFormat="1" applyFont="1" applyFill="1" applyBorder="1" applyAlignment="1">
      <alignment horizontal="center" vertical="top"/>
    </xf>
    <xf numFmtId="1" fontId="2" fillId="4" borderId="3" xfId="0" applyNumberFormat="1" applyFont="1" applyFill="1" applyBorder="1" applyAlignment="1">
      <alignment horizontal="center" vertical="top"/>
    </xf>
    <xf numFmtId="1" fontId="2" fillId="4" borderId="1" xfId="0" applyNumberFormat="1" applyFont="1" applyFill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 wrapText="1"/>
    </xf>
    <xf numFmtId="1" fontId="2" fillId="0" borderId="1" xfId="1" applyNumberFormat="1" applyFont="1" applyBorder="1" applyAlignment="1">
      <alignment vertical="top"/>
    </xf>
    <xf numFmtId="1" fontId="2" fillId="4" borderId="6" xfId="0" applyNumberFormat="1" applyFont="1" applyFill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1" fontId="2" fillId="4" borderId="4" xfId="0" applyNumberFormat="1" applyFont="1" applyFill="1" applyBorder="1" applyAlignment="1">
      <alignment horizontal="center" vertical="top"/>
    </xf>
    <xf numFmtId="1" fontId="2" fillId="0" borderId="3" xfId="1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 wrapText="1"/>
    </xf>
    <xf numFmtId="164" fontId="7" fillId="0" borderId="1" xfId="1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164" fontId="7" fillId="0" borderId="3" xfId="1" applyNumberFormat="1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vertical="top"/>
    </xf>
    <xf numFmtId="164" fontId="2" fillId="0" borderId="3" xfId="1" applyNumberFormat="1" applyFont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" fontId="2" fillId="4" borderId="4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/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2" fontId="2" fillId="4" borderId="8" xfId="0" applyNumberFormat="1" applyFont="1" applyFill="1" applyBorder="1" applyAlignment="1">
      <alignment horizontal="center" vertical="top"/>
    </xf>
    <xf numFmtId="1" fontId="2" fillId="4" borderId="8" xfId="0" applyNumberFormat="1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10" fontId="2" fillId="4" borderId="2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1" fontId="7" fillId="2" borderId="1" xfId="1" applyNumberFormat="1" applyFont="1" applyFill="1" applyBorder="1" applyAlignment="1">
      <alignment horizontal="center" vertical="top" wrapText="1"/>
    </xf>
    <xf numFmtId="0" fontId="21" fillId="0" borderId="1" xfId="0" applyFont="1" applyBorder="1" applyAlignment="1"/>
    <xf numFmtId="0" fontId="7" fillId="2" borderId="7" xfId="1" applyFont="1" applyFill="1" applyBorder="1" applyAlignment="1">
      <alignment vertical="top" wrapText="1"/>
    </xf>
    <xf numFmtId="0" fontId="0" fillId="0" borderId="2" xfId="0" applyBorder="1" applyAlignment="1"/>
    <xf numFmtId="0" fontId="7" fillId="0" borderId="7" xfId="1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7" fillId="2" borderId="7" xfId="1" applyFont="1" applyFill="1" applyBorder="1" applyAlignment="1">
      <alignment horizontal="center" vertical="top" wrapText="1"/>
    </xf>
    <xf numFmtId="1" fontId="7" fillId="2" borderId="5" xfId="1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/>
    </xf>
    <xf numFmtId="0" fontId="0" fillId="0" borderId="8" xfId="0" applyBorder="1" applyAlignment="1"/>
    <xf numFmtId="1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7" fillId="0" borderId="0" xfId="1" applyFont="1" applyFill="1" applyBorder="1" applyAlignment="1">
      <alignment horizontal="center"/>
    </xf>
    <xf numFmtId="0" fontId="8" fillId="0" borderId="0" xfId="0" applyFont="1" applyAlignment="1"/>
    <xf numFmtId="0" fontId="12" fillId="0" borderId="0" xfId="1" applyFont="1" applyFill="1" applyBorder="1" applyAlignment="1">
      <alignment horizontal="center"/>
    </xf>
    <xf numFmtId="0" fontId="13" fillId="0" borderId="0" xfId="0" applyFont="1" applyAlignment="1"/>
    <xf numFmtId="0" fontId="7" fillId="2" borderId="9" xfId="1" applyFont="1" applyFill="1" applyBorder="1" applyAlignment="1">
      <alignment horizontal="center"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1" fontId="7" fillId="4" borderId="2" xfId="0" applyNumberFormat="1" applyFont="1" applyFill="1" applyBorder="1" applyAlignment="1">
      <alignment horizontal="center" vertical="top" wrapText="1"/>
    </xf>
    <xf numFmtId="1" fontId="7" fillId="4" borderId="13" xfId="0" applyNumberFormat="1" applyFont="1" applyFill="1" applyBorder="1" applyAlignment="1">
      <alignment horizontal="center" vertical="top" wrapText="1"/>
    </xf>
    <xf numFmtId="1" fontId="7" fillId="4" borderId="6" xfId="0" applyNumberFormat="1" applyFont="1" applyFill="1" applyBorder="1" applyAlignment="1">
      <alignment horizontal="center" vertical="top" wrapText="1"/>
    </xf>
    <xf numFmtId="1" fontId="7" fillId="4" borderId="12" xfId="0" applyNumberFormat="1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topLeftCell="A205" zoomScale="80" zoomScaleNormal="80" workbookViewId="0">
      <selection activeCell="C189" sqref="C189"/>
    </sheetView>
  </sheetViews>
  <sheetFormatPr defaultRowHeight="15" x14ac:dyDescent="0.25"/>
  <cols>
    <col min="1" max="1" width="11.7109375" customWidth="1"/>
    <col min="2" max="2" width="40.28515625" customWidth="1"/>
    <col min="3" max="3" width="9.5703125" customWidth="1"/>
    <col min="4" max="4" width="7.28515625" customWidth="1"/>
    <col min="5" max="5" width="7.140625" customWidth="1"/>
    <col min="6" max="6" width="6.5703125" customWidth="1"/>
    <col min="7" max="7" width="6.85546875" customWidth="1"/>
    <col min="8" max="8" width="6.7109375" customWidth="1"/>
    <col min="9" max="9" width="6.28515625" customWidth="1"/>
    <col min="10" max="10" width="8.85546875" customWidth="1"/>
    <col min="11" max="11" width="9.5703125" customWidth="1"/>
    <col min="12" max="12" width="11.5703125" customWidth="1"/>
  </cols>
  <sheetData>
    <row r="1" spans="1:13" x14ac:dyDescent="0.25">
      <c r="A1" s="34"/>
      <c r="B1" s="34"/>
      <c r="C1" s="34"/>
      <c r="D1" s="34"/>
      <c r="E1" s="34"/>
      <c r="F1" s="34"/>
      <c r="G1" s="81"/>
      <c r="H1" s="34"/>
      <c r="I1" s="254" t="s">
        <v>26</v>
      </c>
      <c r="J1" s="254"/>
      <c r="K1" s="254"/>
      <c r="L1" s="254"/>
    </row>
    <row r="2" spans="1:13" x14ac:dyDescent="0.25">
      <c r="A2" s="34"/>
      <c r="B2" s="34"/>
      <c r="C2" s="34"/>
      <c r="D2" s="34"/>
      <c r="E2" s="34"/>
      <c r="F2" s="34"/>
      <c r="G2" s="81"/>
      <c r="H2" s="34"/>
      <c r="I2" s="254" t="s">
        <v>55</v>
      </c>
      <c r="J2" s="254"/>
      <c r="K2" s="254"/>
      <c r="L2" s="254"/>
    </row>
    <row r="3" spans="1:13" x14ac:dyDescent="0.25">
      <c r="A3" s="34"/>
      <c r="B3" s="34"/>
      <c r="C3" s="34"/>
      <c r="D3" s="34"/>
      <c r="E3" s="34"/>
      <c r="F3" s="34"/>
      <c r="G3" s="81"/>
      <c r="H3" s="34"/>
      <c r="I3" s="34"/>
      <c r="J3" s="34"/>
      <c r="K3" s="34" t="s">
        <v>56</v>
      </c>
    </row>
    <row r="4" spans="1:13" x14ac:dyDescent="0.25">
      <c r="A4" s="34"/>
      <c r="B4" s="34"/>
      <c r="C4" s="34"/>
      <c r="D4" s="34"/>
      <c r="E4" s="34"/>
      <c r="F4" s="34"/>
      <c r="G4" s="34"/>
      <c r="H4" s="269"/>
      <c r="I4" s="269"/>
      <c r="J4" s="269"/>
      <c r="K4" s="269"/>
      <c r="L4" s="119"/>
    </row>
    <row r="5" spans="1:13" x14ac:dyDescent="0.25">
      <c r="A5" s="34"/>
      <c r="B5" s="34"/>
      <c r="C5" s="34"/>
      <c r="D5" s="34"/>
      <c r="E5" s="34"/>
      <c r="F5" s="34"/>
      <c r="G5" s="81"/>
      <c r="H5" s="34"/>
      <c r="I5" s="34"/>
      <c r="J5" s="34"/>
      <c r="K5" s="270" t="s">
        <v>104</v>
      </c>
      <c r="L5" s="271"/>
    </row>
    <row r="6" spans="1:13" x14ac:dyDescent="0.25">
      <c r="A6" s="16"/>
      <c r="B6" s="16"/>
      <c r="C6" s="16"/>
      <c r="D6" s="16"/>
      <c r="E6" s="16"/>
      <c r="F6" s="16"/>
      <c r="G6" s="17"/>
      <c r="H6" s="17"/>
      <c r="I6" s="17"/>
      <c r="J6" s="17"/>
      <c r="K6" s="17"/>
    </row>
    <row r="7" spans="1:13" x14ac:dyDescent="0.25">
      <c r="A7" s="272" t="s">
        <v>103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</row>
    <row r="8" spans="1:13" ht="15.75" x14ac:dyDescent="0.25">
      <c r="A8" s="274" t="s">
        <v>45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</row>
    <row r="9" spans="1:13" x14ac:dyDescent="0.25">
      <c r="A9" s="267" t="s">
        <v>134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3" ht="44.25" customHeight="1" x14ac:dyDescent="0.25">
      <c r="A10" s="257" t="s">
        <v>27</v>
      </c>
      <c r="B10" s="259" t="s">
        <v>0</v>
      </c>
      <c r="C10" s="261" t="s">
        <v>19</v>
      </c>
      <c r="D10" s="276" t="s">
        <v>28</v>
      </c>
      <c r="E10" s="277"/>
      <c r="F10" s="278"/>
      <c r="G10" s="262" t="s">
        <v>142</v>
      </c>
      <c r="H10" s="263"/>
      <c r="I10" s="264"/>
      <c r="J10" s="170" t="s">
        <v>147</v>
      </c>
      <c r="K10" s="265" t="s">
        <v>148</v>
      </c>
      <c r="L10" s="255" t="s">
        <v>46</v>
      </c>
      <c r="M10" s="96"/>
    </row>
    <row r="11" spans="1:13" ht="117.75" customHeight="1" x14ac:dyDescent="0.25">
      <c r="A11" s="258"/>
      <c r="B11" s="260"/>
      <c r="C11" s="260"/>
      <c r="D11" s="169" t="s">
        <v>157</v>
      </c>
      <c r="E11" s="169" t="s">
        <v>158</v>
      </c>
      <c r="F11" s="169" t="s">
        <v>159</v>
      </c>
      <c r="G11" s="33" t="s">
        <v>143</v>
      </c>
      <c r="H11" s="14" t="s">
        <v>144</v>
      </c>
      <c r="I11" s="15" t="s">
        <v>145</v>
      </c>
      <c r="J11" s="167" t="s">
        <v>146</v>
      </c>
      <c r="K11" s="266"/>
      <c r="L11" s="256"/>
      <c r="M11" s="96"/>
    </row>
    <row r="12" spans="1:13" ht="23.25" customHeight="1" x14ac:dyDescent="0.25">
      <c r="A12" s="127"/>
      <c r="B12" s="128" t="s">
        <v>1</v>
      </c>
      <c r="C12" s="129"/>
      <c r="D12" s="129"/>
      <c r="E12" s="129"/>
      <c r="F12" s="129"/>
      <c r="G12" s="130"/>
      <c r="H12" s="130"/>
      <c r="I12" s="130"/>
      <c r="J12" s="168"/>
      <c r="K12" s="160"/>
      <c r="L12" s="162"/>
      <c r="M12" s="96"/>
    </row>
    <row r="13" spans="1:13" ht="16.5" customHeight="1" x14ac:dyDescent="0.25">
      <c r="A13" s="105" t="s">
        <v>2</v>
      </c>
      <c r="B13" s="131" t="s">
        <v>33</v>
      </c>
      <c r="C13" s="132">
        <v>25</v>
      </c>
      <c r="D13" s="171">
        <v>1.55</v>
      </c>
      <c r="E13" s="171">
        <v>4.21</v>
      </c>
      <c r="F13" s="171">
        <v>10.33</v>
      </c>
      <c r="G13" s="174">
        <v>5.8</v>
      </c>
      <c r="H13" s="113">
        <v>6.2</v>
      </c>
      <c r="I13" s="154">
        <v>0.4</v>
      </c>
      <c r="J13" s="154">
        <v>0</v>
      </c>
      <c r="K13" s="112">
        <v>85</v>
      </c>
      <c r="L13" s="133">
        <v>1</v>
      </c>
      <c r="M13" s="96"/>
    </row>
    <row r="14" spans="1:13" ht="25.5" customHeight="1" x14ac:dyDescent="0.25">
      <c r="A14" s="134"/>
      <c r="B14" s="93" t="s">
        <v>42</v>
      </c>
      <c r="C14" s="87">
        <v>130</v>
      </c>
      <c r="D14" s="172">
        <v>3.9</v>
      </c>
      <c r="E14" s="172">
        <v>5.3</v>
      </c>
      <c r="F14" s="172">
        <v>19.2</v>
      </c>
      <c r="G14" s="189">
        <v>5.4</v>
      </c>
      <c r="H14" s="185">
        <v>3.4</v>
      </c>
      <c r="I14" s="182">
        <v>0.2</v>
      </c>
      <c r="J14" s="182">
        <v>0</v>
      </c>
      <c r="K14" s="214">
        <v>140</v>
      </c>
      <c r="L14" s="122">
        <v>185</v>
      </c>
      <c r="M14" s="96"/>
    </row>
    <row r="15" spans="1:13" x14ac:dyDescent="0.25">
      <c r="A15" s="107"/>
      <c r="B15" s="10" t="s">
        <v>20</v>
      </c>
      <c r="C15" s="11">
        <v>150</v>
      </c>
      <c r="D15" s="52">
        <v>2.13</v>
      </c>
      <c r="E15" s="52">
        <v>1.9</v>
      </c>
      <c r="F15" s="52">
        <v>10.6</v>
      </c>
      <c r="G15" s="209">
        <v>94.3</v>
      </c>
      <c r="H15" s="183">
        <v>10.5</v>
      </c>
      <c r="I15" s="191">
        <v>0.1</v>
      </c>
      <c r="J15" s="191">
        <v>1.17</v>
      </c>
      <c r="K15" s="215">
        <v>68</v>
      </c>
      <c r="L15" s="75">
        <v>395</v>
      </c>
      <c r="M15" s="97"/>
    </row>
    <row r="16" spans="1:13" x14ac:dyDescent="0.25">
      <c r="A16" s="135"/>
      <c r="B16" s="111" t="s">
        <v>5</v>
      </c>
      <c r="C16" s="114">
        <v>305</v>
      </c>
      <c r="D16" s="117">
        <f>D13+D14+D15</f>
        <v>7.58</v>
      </c>
      <c r="E16" s="117">
        <f t="shared" ref="E16:J16" si="0">E13+E14+E15</f>
        <v>11.41</v>
      </c>
      <c r="F16" s="117">
        <f t="shared" si="0"/>
        <v>40.130000000000003</v>
      </c>
      <c r="G16" s="117">
        <f t="shared" si="0"/>
        <v>105.5</v>
      </c>
      <c r="H16" s="117">
        <f t="shared" si="0"/>
        <v>20.100000000000001</v>
      </c>
      <c r="I16" s="212">
        <f t="shared" si="0"/>
        <v>0.70000000000000007</v>
      </c>
      <c r="J16" s="212">
        <f t="shared" si="0"/>
        <v>1.17</v>
      </c>
      <c r="K16" s="190">
        <f>SUM(K13:K15)</f>
        <v>293</v>
      </c>
      <c r="L16" s="122"/>
      <c r="M16" s="96"/>
    </row>
    <row r="17" spans="1:14" x14ac:dyDescent="0.25">
      <c r="A17" s="135"/>
      <c r="B17" s="102" t="s">
        <v>105</v>
      </c>
      <c r="C17" s="115">
        <f>K16*70/K33</f>
        <v>19.561278016213638</v>
      </c>
      <c r="D17" s="117"/>
      <c r="E17" s="117"/>
      <c r="F17" s="117"/>
      <c r="G17" s="193"/>
      <c r="H17" s="184"/>
      <c r="I17" s="192"/>
      <c r="J17" s="192"/>
      <c r="K17" s="190"/>
      <c r="L17" s="122"/>
      <c r="M17" s="96"/>
    </row>
    <row r="18" spans="1:14" x14ac:dyDescent="0.25">
      <c r="A18" s="220" t="s">
        <v>29</v>
      </c>
      <c r="B18" s="91" t="s">
        <v>150</v>
      </c>
      <c r="C18" s="92">
        <v>65</v>
      </c>
      <c r="D18" s="100">
        <v>0.98</v>
      </c>
      <c r="E18" s="100">
        <v>0.33</v>
      </c>
      <c r="F18" s="100">
        <v>13.7</v>
      </c>
      <c r="G18" s="189">
        <v>5.2</v>
      </c>
      <c r="H18" s="185">
        <v>27.3</v>
      </c>
      <c r="I18" s="182">
        <v>0.39</v>
      </c>
      <c r="J18" s="182">
        <v>6.5</v>
      </c>
      <c r="K18" s="214">
        <v>61.3</v>
      </c>
      <c r="L18" s="122"/>
      <c r="M18" s="96"/>
    </row>
    <row r="19" spans="1:14" ht="16.5" customHeight="1" x14ac:dyDescent="0.25">
      <c r="A19" s="136"/>
      <c r="B19" s="129" t="s">
        <v>5</v>
      </c>
      <c r="C19" s="137">
        <f t="shared" ref="C19:K19" si="1">SUM(C18:C18)</f>
        <v>65</v>
      </c>
      <c r="D19" s="173">
        <f>D18</f>
        <v>0.98</v>
      </c>
      <c r="E19" s="173">
        <f t="shared" ref="E19:J19" si="2">E18</f>
        <v>0.33</v>
      </c>
      <c r="F19" s="173">
        <f t="shared" si="2"/>
        <v>13.7</v>
      </c>
      <c r="G19" s="173">
        <f t="shared" si="2"/>
        <v>5.2</v>
      </c>
      <c r="H19" s="173">
        <f t="shared" si="2"/>
        <v>27.3</v>
      </c>
      <c r="I19" s="66">
        <f t="shared" si="2"/>
        <v>0.39</v>
      </c>
      <c r="J19" s="66">
        <f t="shared" si="2"/>
        <v>6.5</v>
      </c>
      <c r="K19" s="148">
        <f t="shared" si="1"/>
        <v>61.3</v>
      </c>
      <c r="L19" s="104"/>
      <c r="M19" s="96"/>
    </row>
    <row r="20" spans="1:14" x14ac:dyDescent="0.25">
      <c r="A20" s="136"/>
      <c r="B20" s="102" t="s">
        <v>106</v>
      </c>
      <c r="C20" s="138">
        <f>K19*70/K33</f>
        <v>4.0925131139723412</v>
      </c>
      <c r="D20" s="173"/>
      <c r="E20" s="173"/>
      <c r="F20" s="173"/>
      <c r="G20" s="173"/>
      <c r="H20" s="67"/>
      <c r="I20" s="103"/>
      <c r="J20" s="103"/>
      <c r="K20" s="148"/>
      <c r="L20" s="104"/>
      <c r="M20" s="96"/>
    </row>
    <row r="21" spans="1:14" ht="18.75" customHeight="1" x14ac:dyDescent="0.25">
      <c r="A21" s="136" t="s">
        <v>6</v>
      </c>
      <c r="B21" s="139" t="s">
        <v>95</v>
      </c>
      <c r="C21" s="132">
        <v>30</v>
      </c>
      <c r="D21" s="174">
        <v>0.5</v>
      </c>
      <c r="E21" s="174">
        <v>1.5</v>
      </c>
      <c r="F21" s="174">
        <v>3.4</v>
      </c>
      <c r="G21" s="174">
        <v>7.9</v>
      </c>
      <c r="H21" s="113">
        <v>7.1</v>
      </c>
      <c r="I21" s="154">
        <v>0.25</v>
      </c>
      <c r="J21" s="154">
        <v>4.7</v>
      </c>
      <c r="K21" s="112">
        <v>29</v>
      </c>
      <c r="L21" s="104">
        <v>25</v>
      </c>
      <c r="M21" s="96"/>
    </row>
    <row r="22" spans="1:14" ht="15" customHeight="1" x14ac:dyDescent="0.25">
      <c r="A22" s="140"/>
      <c r="B22" s="93" t="s">
        <v>35</v>
      </c>
      <c r="C22" s="87">
        <v>150</v>
      </c>
      <c r="D22" s="172">
        <v>1.7</v>
      </c>
      <c r="E22" s="172">
        <v>3.4</v>
      </c>
      <c r="F22" s="172">
        <v>8.8000000000000007</v>
      </c>
      <c r="G22" s="189">
        <v>11.8</v>
      </c>
      <c r="H22" s="185">
        <v>6.3</v>
      </c>
      <c r="I22" s="182">
        <v>0.35</v>
      </c>
      <c r="J22" s="182">
        <v>0.3</v>
      </c>
      <c r="K22" s="214">
        <v>71</v>
      </c>
      <c r="L22" s="122">
        <v>86</v>
      </c>
      <c r="M22" s="96"/>
      <c r="N22" s="5"/>
    </row>
    <row r="23" spans="1:14" ht="15.75" customHeight="1" x14ac:dyDescent="0.25">
      <c r="A23" s="140"/>
      <c r="B23" s="197" t="s">
        <v>115</v>
      </c>
      <c r="C23" s="19">
        <v>75</v>
      </c>
      <c r="D23" s="177">
        <v>14.3</v>
      </c>
      <c r="E23" s="177">
        <v>5.6</v>
      </c>
      <c r="F23" s="177">
        <v>0.4</v>
      </c>
      <c r="G23" s="177">
        <v>24.8</v>
      </c>
      <c r="H23" s="20">
        <v>14.3</v>
      </c>
      <c r="I23" s="61">
        <v>1.2</v>
      </c>
      <c r="J23" s="61">
        <v>0</v>
      </c>
      <c r="K23" s="217">
        <v>109</v>
      </c>
      <c r="L23" s="120">
        <v>300</v>
      </c>
      <c r="M23" s="96"/>
    </row>
    <row r="24" spans="1:14" ht="15.75" customHeight="1" x14ac:dyDescent="0.25">
      <c r="A24" s="140"/>
      <c r="B24" s="42" t="s">
        <v>25</v>
      </c>
      <c r="C24" s="43">
        <v>110</v>
      </c>
      <c r="D24" s="179">
        <v>2.5</v>
      </c>
      <c r="E24" s="179">
        <v>3.9</v>
      </c>
      <c r="F24" s="179">
        <v>11.6</v>
      </c>
      <c r="G24" s="179">
        <v>61</v>
      </c>
      <c r="H24" s="198">
        <v>22.7</v>
      </c>
      <c r="I24" s="124">
        <v>0.9</v>
      </c>
      <c r="J24" s="124">
        <v>18.899999999999999</v>
      </c>
      <c r="K24" s="225">
        <v>88</v>
      </c>
      <c r="L24" s="125">
        <v>336</v>
      </c>
      <c r="M24" s="96"/>
    </row>
    <row r="25" spans="1:14" x14ac:dyDescent="0.25">
      <c r="A25" s="140"/>
      <c r="B25" s="42" t="s">
        <v>50</v>
      </c>
      <c r="C25" s="43">
        <v>150</v>
      </c>
      <c r="D25" s="179">
        <v>0.5</v>
      </c>
      <c r="E25" s="179">
        <v>0.3</v>
      </c>
      <c r="F25" s="179">
        <v>24.5</v>
      </c>
      <c r="G25" s="177">
        <v>30</v>
      </c>
      <c r="H25" s="20">
        <v>13.5</v>
      </c>
      <c r="I25" s="61">
        <v>0.6</v>
      </c>
      <c r="J25" s="61">
        <v>3</v>
      </c>
      <c r="K25" s="217">
        <v>102</v>
      </c>
      <c r="L25" s="120">
        <v>399</v>
      </c>
      <c r="M25" s="96"/>
    </row>
    <row r="26" spans="1:14" x14ac:dyDescent="0.25">
      <c r="A26" s="140"/>
      <c r="B26" s="141" t="s">
        <v>7</v>
      </c>
      <c r="C26" s="92">
        <v>30</v>
      </c>
      <c r="D26" s="100">
        <v>1.98</v>
      </c>
      <c r="E26" s="100">
        <v>0.38</v>
      </c>
      <c r="F26" s="100">
        <v>9.98</v>
      </c>
      <c r="G26" s="189">
        <v>10.5</v>
      </c>
      <c r="H26" s="185">
        <v>14.1</v>
      </c>
      <c r="I26" s="182">
        <v>1.17</v>
      </c>
      <c r="J26" s="182">
        <v>0</v>
      </c>
      <c r="K26" s="214">
        <v>52.2</v>
      </c>
      <c r="L26" s="122"/>
      <c r="M26" s="96"/>
    </row>
    <row r="27" spans="1:14" x14ac:dyDescent="0.25">
      <c r="A27" s="136"/>
      <c r="B27" s="129" t="s">
        <v>5</v>
      </c>
      <c r="C27" s="145">
        <v>545</v>
      </c>
      <c r="D27" s="173">
        <f>D21+D22+D23+D24+D25+D26</f>
        <v>21.48</v>
      </c>
      <c r="E27" s="173">
        <f t="shared" ref="E27:K27" si="3">E21+E22+E23+E24+E25+E26</f>
        <v>15.080000000000002</v>
      </c>
      <c r="F27" s="173">
        <f t="shared" si="3"/>
        <v>58.680000000000007</v>
      </c>
      <c r="G27" s="173">
        <f t="shared" si="3"/>
        <v>146</v>
      </c>
      <c r="H27" s="173">
        <f t="shared" si="3"/>
        <v>78</v>
      </c>
      <c r="I27" s="173">
        <f t="shared" si="3"/>
        <v>4.47</v>
      </c>
      <c r="J27" s="173">
        <f t="shared" si="3"/>
        <v>26.9</v>
      </c>
      <c r="K27" s="173">
        <f t="shared" si="3"/>
        <v>451.2</v>
      </c>
      <c r="L27" s="104"/>
      <c r="M27" s="96"/>
    </row>
    <row r="28" spans="1:14" x14ac:dyDescent="0.25">
      <c r="A28" s="136"/>
      <c r="B28" s="102" t="s">
        <v>126</v>
      </c>
      <c r="C28" s="138">
        <f>K27*70/K33</f>
        <v>30.123032904148783</v>
      </c>
      <c r="D28" s="173"/>
      <c r="E28" s="173"/>
      <c r="F28" s="173"/>
      <c r="G28" s="173"/>
      <c r="H28" s="67"/>
      <c r="I28" s="103"/>
      <c r="J28" s="103"/>
      <c r="K28" s="148"/>
      <c r="L28" s="104"/>
      <c r="M28" s="96"/>
    </row>
    <row r="29" spans="1:14" ht="15.75" customHeight="1" x14ac:dyDescent="0.25">
      <c r="A29" s="136" t="s">
        <v>51</v>
      </c>
      <c r="B29" s="165" t="s">
        <v>116</v>
      </c>
      <c r="C29" s="19">
        <v>180</v>
      </c>
      <c r="D29" s="177">
        <v>5</v>
      </c>
      <c r="E29" s="177">
        <v>4.5999999999999996</v>
      </c>
      <c r="F29" s="177">
        <v>8.5</v>
      </c>
      <c r="G29" s="177">
        <v>226.8</v>
      </c>
      <c r="H29" s="20">
        <v>26.5</v>
      </c>
      <c r="I29" s="61">
        <v>0.19</v>
      </c>
      <c r="J29" s="61">
        <v>2.46</v>
      </c>
      <c r="K29" s="217">
        <v>102</v>
      </c>
      <c r="L29" s="120">
        <v>400</v>
      </c>
      <c r="M29" s="96"/>
    </row>
    <row r="30" spans="1:14" ht="15.75" customHeight="1" x14ac:dyDescent="0.25">
      <c r="A30" s="136"/>
      <c r="B30" s="31" t="s">
        <v>152</v>
      </c>
      <c r="C30" s="78">
        <v>37</v>
      </c>
      <c r="D30" s="180">
        <v>5</v>
      </c>
      <c r="E30" s="180">
        <v>4.2</v>
      </c>
      <c r="F30" s="180">
        <v>23.2</v>
      </c>
      <c r="G30" s="180">
        <v>9.6</v>
      </c>
      <c r="H30" s="79">
        <v>8.9</v>
      </c>
      <c r="I30" s="68">
        <v>0.43</v>
      </c>
      <c r="J30" s="68">
        <v>0.02</v>
      </c>
      <c r="K30" s="224">
        <v>141</v>
      </c>
      <c r="L30" s="69">
        <v>496</v>
      </c>
      <c r="M30" s="96"/>
    </row>
    <row r="31" spans="1:14" x14ac:dyDescent="0.25">
      <c r="A31" s="136"/>
      <c r="B31" s="129" t="s">
        <v>5</v>
      </c>
      <c r="C31" s="137">
        <v>217</v>
      </c>
      <c r="D31" s="173">
        <f>D29+D30</f>
        <v>10</v>
      </c>
      <c r="E31" s="173">
        <f t="shared" ref="E31:K31" si="4">E29+E30</f>
        <v>8.8000000000000007</v>
      </c>
      <c r="F31" s="173">
        <f t="shared" si="4"/>
        <v>31.7</v>
      </c>
      <c r="G31" s="173">
        <f t="shared" si="4"/>
        <v>236.4</v>
      </c>
      <c r="H31" s="173">
        <f t="shared" si="4"/>
        <v>35.4</v>
      </c>
      <c r="I31" s="173">
        <f t="shared" si="4"/>
        <v>0.62</v>
      </c>
      <c r="J31" s="173">
        <f t="shared" si="4"/>
        <v>2.48</v>
      </c>
      <c r="K31" s="173">
        <f t="shared" si="4"/>
        <v>243</v>
      </c>
      <c r="L31" s="104"/>
      <c r="M31" s="96"/>
    </row>
    <row r="32" spans="1:14" x14ac:dyDescent="0.25">
      <c r="A32" s="136"/>
      <c r="B32" s="102" t="s">
        <v>107</v>
      </c>
      <c r="C32" s="138">
        <f>K31*70/K33</f>
        <v>16.223175965665234</v>
      </c>
      <c r="D32" s="173"/>
      <c r="E32" s="173"/>
      <c r="F32" s="173"/>
      <c r="G32" s="173"/>
      <c r="H32" s="67"/>
      <c r="I32" s="103"/>
      <c r="J32" s="103"/>
      <c r="K32" s="148"/>
      <c r="L32" s="104"/>
      <c r="M32" s="96"/>
    </row>
    <row r="33" spans="1:13" ht="15.75" customHeight="1" x14ac:dyDescent="0.25">
      <c r="A33" s="136"/>
      <c r="B33" s="129" t="s">
        <v>24</v>
      </c>
      <c r="C33" s="137"/>
      <c r="D33" s="173">
        <f t="shared" ref="D33:K33" si="5">D16+D19+D27+D31</f>
        <v>40.04</v>
      </c>
      <c r="E33" s="173">
        <f t="shared" si="5"/>
        <v>35.620000000000005</v>
      </c>
      <c r="F33" s="173">
        <f t="shared" si="5"/>
        <v>144.21</v>
      </c>
      <c r="G33" s="173">
        <f t="shared" si="5"/>
        <v>493.1</v>
      </c>
      <c r="H33" s="173">
        <f t="shared" si="5"/>
        <v>160.80000000000001</v>
      </c>
      <c r="I33" s="66">
        <f t="shared" si="5"/>
        <v>6.18</v>
      </c>
      <c r="J33" s="66">
        <f t="shared" si="5"/>
        <v>37.049999999999997</v>
      </c>
      <c r="K33" s="138">
        <f t="shared" si="5"/>
        <v>1048.5</v>
      </c>
      <c r="L33" s="104"/>
      <c r="M33" s="96"/>
    </row>
    <row r="34" spans="1:13" ht="18.75" x14ac:dyDescent="0.25">
      <c r="A34" s="109"/>
      <c r="B34" s="110" t="s">
        <v>10</v>
      </c>
      <c r="C34" s="111"/>
      <c r="D34" s="181"/>
      <c r="E34" s="181"/>
      <c r="F34" s="181"/>
      <c r="G34" s="189"/>
      <c r="H34" s="185"/>
      <c r="I34" s="182"/>
      <c r="J34" s="182"/>
      <c r="K34" s="214"/>
      <c r="L34" s="104"/>
      <c r="M34" s="96"/>
    </row>
    <row r="35" spans="1:13" x14ac:dyDescent="0.25">
      <c r="A35" s="98" t="s">
        <v>2</v>
      </c>
      <c r="B35" s="93" t="s">
        <v>32</v>
      </c>
      <c r="C35" s="87" t="s">
        <v>52</v>
      </c>
      <c r="D35" s="172">
        <v>3.42</v>
      </c>
      <c r="E35" s="172">
        <v>6.12</v>
      </c>
      <c r="F35" s="172">
        <v>10.3</v>
      </c>
      <c r="G35" s="189">
        <v>68.3</v>
      </c>
      <c r="H35" s="185">
        <v>9.5</v>
      </c>
      <c r="I35" s="182">
        <v>0.5</v>
      </c>
      <c r="J35" s="182">
        <v>0</v>
      </c>
      <c r="K35" s="214">
        <v>110</v>
      </c>
      <c r="L35" s="122">
        <v>3</v>
      </c>
      <c r="M35" s="96"/>
    </row>
    <row r="36" spans="1:13" x14ac:dyDescent="0.25">
      <c r="A36" s="98"/>
      <c r="B36" s="93" t="s">
        <v>123</v>
      </c>
      <c r="C36" s="87">
        <v>150</v>
      </c>
      <c r="D36" s="172">
        <v>4.1399999999999997</v>
      </c>
      <c r="E36" s="172">
        <v>4.2699999999999996</v>
      </c>
      <c r="F36" s="172">
        <v>11.8</v>
      </c>
      <c r="G36" s="189">
        <v>121.2</v>
      </c>
      <c r="H36" s="185">
        <v>18.100000000000001</v>
      </c>
      <c r="I36" s="182">
        <v>0.38</v>
      </c>
      <c r="J36" s="182">
        <v>0.68</v>
      </c>
      <c r="K36" s="214">
        <v>99</v>
      </c>
      <c r="L36" s="122">
        <v>84</v>
      </c>
      <c r="M36" s="97"/>
    </row>
    <row r="37" spans="1:13" x14ac:dyDescent="0.25">
      <c r="A37" s="99"/>
      <c r="B37" s="10" t="s">
        <v>3</v>
      </c>
      <c r="C37" s="11">
        <v>150</v>
      </c>
      <c r="D37" s="52">
        <v>3.06</v>
      </c>
      <c r="E37" s="52">
        <v>2.2999999999999998</v>
      </c>
      <c r="F37" s="52">
        <v>12.9</v>
      </c>
      <c r="G37" s="209">
        <v>114.7</v>
      </c>
      <c r="H37" s="183">
        <v>16.7</v>
      </c>
      <c r="I37" s="191">
        <v>0.41</v>
      </c>
      <c r="J37" s="191">
        <v>1.2</v>
      </c>
      <c r="K37" s="215">
        <v>84</v>
      </c>
      <c r="L37" s="75">
        <v>397</v>
      </c>
      <c r="M37" s="97"/>
    </row>
    <row r="38" spans="1:13" x14ac:dyDescent="0.25">
      <c r="A38" s="99"/>
      <c r="B38" s="105" t="s">
        <v>5</v>
      </c>
      <c r="C38" s="114">
        <v>332</v>
      </c>
      <c r="D38" s="117">
        <f>D35+D36+D37</f>
        <v>10.62</v>
      </c>
      <c r="E38" s="117">
        <f t="shared" ref="E38:K38" si="6">E35+E36+E37</f>
        <v>12.690000000000001</v>
      </c>
      <c r="F38" s="117">
        <f t="shared" si="6"/>
        <v>35</v>
      </c>
      <c r="G38" s="117">
        <f t="shared" si="6"/>
        <v>304.2</v>
      </c>
      <c r="H38" s="117">
        <f t="shared" si="6"/>
        <v>44.3</v>
      </c>
      <c r="I38" s="212">
        <f t="shared" si="6"/>
        <v>1.29</v>
      </c>
      <c r="J38" s="212">
        <f t="shared" si="6"/>
        <v>1.88</v>
      </c>
      <c r="K38" s="108">
        <f t="shared" si="6"/>
        <v>293</v>
      </c>
      <c r="L38" s="122"/>
      <c r="M38" s="97"/>
    </row>
    <row r="39" spans="1:13" x14ac:dyDescent="0.25">
      <c r="A39" s="99"/>
      <c r="B39" s="102" t="s">
        <v>105</v>
      </c>
      <c r="C39" s="115">
        <f>K38*70/K59</f>
        <v>18.032354492702655</v>
      </c>
      <c r="D39" s="117"/>
      <c r="E39" s="117"/>
      <c r="F39" s="117"/>
      <c r="G39" s="193"/>
      <c r="H39" s="184"/>
      <c r="I39" s="192"/>
      <c r="J39" s="192"/>
      <c r="K39" s="190"/>
      <c r="L39" s="122"/>
      <c r="M39" s="96"/>
    </row>
    <row r="40" spans="1:13" x14ac:dyDescent="0.25">
      <c r="A40" s="220" t="s">
        <v>29</v>
      </c>
      <c r="B40" s="18" t="s">
        <v>149</v>
      </c>
      <c r="C40" s="19">
        <v>65</v>
      </c>
      <c r="D40" s="177">
        <v>0.3</v>
      </c>
      <c r="E40" s="177">
        <v>0.3</v>
      </c>
      <c r="F40" s="177">
        <v>6.4</v>
      </c>
      <c r="G40" s="177">
        <v>10.4</v>
      </c>
      <c r="H40" s="20">
        <v>5.9</v>
      </c>
      <c r="I40" s="61">
        <v>1.43</v>
      </c>
      <c r="J40" s="61">
        <v>6.5</v>
      </c>
      <c r="K40" s="217">
        <v>29</v>
      </c>
      <c r="L40" s="120"/>
      <c r="M40" s="96"/>
    </row>
    <row r="41" spans="1:13" x14ac:dyDescent="0.25">
      <c r="A41" s="220"/>
      <c r="B41" s="42" t="s">
        <v>151</v>
      </c>
      <c r="C41" s="43">
        <v>20</v>
      </c>
      <c r="D41" s="179">
        <v>0.2</v>
      </c>
      <c r="E41" s="179">
        <v>0</v>
      </c>
      <c r="F41" s="179">
        <v>16</v>
      </c>
      <c r="G41" s="179">
        <v>5</v>
      </c>
      <c r="H41" s="198">
        <v>1.2</v>
      </c>
      <c r="I41" s="124">
        <v>0.28000000000000003</v>
      </c>
      <c r="J41" s="124">
        <v>0</v>
      </c>
      <c r="K41" s="225">
        <v>65</v>
      </c>
      <c r="L41" s="120"/>
      <c r="M41" s="96"/>
    </row>
    <row r="42" spans="1:13" x14ac:dyDescent="0.25">
      <c r="A42" s="76"/>
      <c r="B42" s="102" t="s">
        <v>5</v>
      </c>
      <c r="C42" s="88">
        <v>85</v>
      </c>
      <c r="D42" s="178">
        <f>D40+D41</f>
        <v>0.5</v>
      </c>
      <c r="E42" s="178">
        <f t="shared" ref="E42:K42" si="7">E40+E41</f>
        <v>0.3</v>
      </c>
      <c r="F42" s="178">
        <f t="shared" si="7"/>
        <v>22.4</v>
      </c>
      <c r="G42" s="178">
        <f t="shared" si="7"/>
        <v>15.4</v>
      </c>
      <c r="H42" s="178">
        <f t="shared" si="7"/>
        <v>7.1000000000000005</v>
      </c>
      <c r="I42" s="178">
        <f t="shared" si="7"/>
        <v>1.71</v>
      </c>
      <c r="J42" s="178">
        <f t="shared" si="7"/>
        <v>6.5</v>
      </c>
      <c r="K42" s="178">
        <f t="shared" si="7"/>
        <v>94</v>
      </c>
      <c r="L42" s="104"/>
      <c r="M42" s="96"/>
    </row>
    <row r="43" spans="1:13" x14ac:dyDescent="0.25">
      <c r="A43" s="76"/>
      <c r="B43" s="102" t="s">
        <v>106</v>
      </c>
      <c r="C43" s="108">
        <f>K42*70/K59</f>
        <v>5.7851239669421481</v>
      </c>
      <c r="D43" s="117"/>
      <c r="E43" s="117"/>
      <c r="F43" s="117"/>
      <c r="G43" s="193"/>
      <c r="H43" s="184"/>
      <c r="I43" s="192"/>
      <c r="J43" s="192"/>
      <c r="K43" s="190"/>
      <c r="L43" s="122"/>
      <c r="M43" s="96"/>
    </row>
    <row r="44" spans="1:13" ht="17.25" customHeight="1" x14ac:dyDescent="0.25">
      <c r="A44" s="76" t="s">
        <v>6</v>
      </c>
      <c r="B44" s="93" t="s">
        <v>130</v>
      </c>
      <c r="C44" s="87">
        <v>30</v>
      </c>
      <c r="D44" s="172">
        <v>0.42</v>
      </c>
      <c r="E44" s="172">
        <v>1.5</v>
      </c>
      <c r="F44" s="172">
        <v>2.7</v>
      </c>
      <c r="G44" s="189">
        <v>11.2</v>
      </c>
      <c r="H44" s="185">
        <v>4.5</v>
      </c>
      <c r="I44" s="182">
        <v>0.15</v>
      </c>
      <c r="J44" s="182">
        <v>9.74</v>
      </c>
      <c r="K44" s="214">
        <v>26.2</v>
      </c>
      <c r="L44" s="122">
        <v>20</v>
      </c>
      <c r="M44" s="96"/>
    </row>
    <row r="45" spans="1:13" ht="18" customHeight="1" x14ac:dyDescent="0.25">
      <c r="A45" s="101"/>
      <c r="B45" s="93" t="s">
        <v>43</v>
      </c>
      <c r="C45" s="87" t="s">
        <v>31</v>
      </c>
      <c r="D45" s="172">
        <v>1.2</v>
      </c>
      <c r="E45" s="172">
        <v>3.5</v>
      </c>
      <c r="F45" s="172">
        <v>8.3000000000000007</v>
      </c>
      <c r="G45" s="189">
        <v>26.63</v>
      </c>
      <c r="H45" s="185">
        <v>15.75</v>
      </c>
      <c r="I45" s="182">
        <v>0.7</v>
      </c>
      <c r="J45" s="182">
        <v>6.2</v>
      </c>
      <c r="K45" s="214">
        <v>68</v>
      </c>
      <c r="L45" s="122">
        <v>57</v>
      </c>
      <c r="M45" s="96"/>
    </row>
    <row r="46" spans="1:13" ht="15" customHeight="1" x14ac:dyDescent="0.25">
      <c r="A46" s="101"/>
      <c r="B46" s="93" t="s">
        <v>161</v>
      </c>
      <c r="C46" s="87" t="s">
        <v>169</v>
      </c>
      <c r="D46" s="172">
        <v>13.3</v>
      </c>
      <c r="E46" s="172">
        <v>5.3</v>
      </c>
      <c r="F46" s="172">
        <v>4.3</v>
      </c>
      <c r="G46" s="189">
        <v>12</v>
      </c>
      <c r="H46" s="185">
        <v>15.1</v>
      </c>
      <c r="I46" s="182">
        <v>2.4</v>
      </c>
      <c r="J46" s="182">
        <v>4</v>
      </c>
      <c r="K46" s="214">
        <v>117</v>
      </c>
      <c r="L46" s="122" t="s">
        <v>62</v>
      </c>
      <c r="M46" s="96"/>
    </row>
    <row r="47" spans="1:13" ht="15" customHeight="1" x14ac:dyDescent="0.25">
      <c r="A47" s="101"/>
      <c r="B47" s="42" t="s">
        <v>100</v>
      </c>
      <c r="C47" s="43">
        <v>110</v>
      </c>
      <c r="D47" s="179">
        <v>2.9</v>
      </c>
      <c r="E47" s="179">
        <v>1.7</v>
      </c>
      <c r="F47" s="179">
        <v>30.7</v>
      </c>
      <c r="G47" s="177">
        <v>1.8</v>
      </c>
      <c r="H47" s="20">
        <v>13.9</v>
      </c>
      <c r="I47" s="61">
        <v>0.4</v>
      </c>
      <c r="J47" s="61">
        <v>0</v>
      </c>
      <c r="K47" s="217">
        <v>142</v>
      </c>
      <c r="L47" s="120">
        <v>316</v>
      </c>
      <c r="M47" s="96"/>
    </row>
    <row r="48" spans="1:13" ht="15" customHeight="1" x14ac:dyDescent="0.25">
      <c r="A48" s="101"/>
      <c r="B48" s="93" t="s">
        <v>54</v>
      </c>
      <c r="C48" s="87">
        <v>150</v>
      </c>
      <c r="D48" s="172">
        <v>0.2</v>
      </c>
      <c r="E48" s="172">
        <v>0</v>
      </c>
      <c r="F48" s="172">
        <v>16.600000000000001</v>
      </c>
      <c r="G48" s="189">
        <v>10.4</v>
      </c>
      <c r="H48" s="185">
        <v>3.7</v>
      </c>
      <c r="I48" s="182">
        <v>0.2</v>
      </c>
      <c r="J48" s="182">
        <v>18.3</v>
      </c>
      <c r="K48" s="214">
        <v>67</v>
      </c>
      <c r="L48" s="122">
        <v>378</v>
      </c>
      <c r="M48" s="96"/>
    </row>
    <row r="49" spans="1:13" x14ac:dyDescent="0.25">
      <c r="A49" s="101"/>
      <c r="B49" s="197" t="s">
        <v>7</v>
      </c>
      <c r="C49" s="19">
        <v>30</v>
      </c>
      <c r="D49" s="177">
        <v>2</v>
      </c>
      <c r="E49" s="177">
        <v>0.4</v>
      </c>
      <c r="F49" s="177">
        <v>10</v>
      </c>
      <c r="G49" s="177">
        <v>10.5</v>
      </c>
      <c r="H49" s="20">
        <v>14.1</v>
      </c>
      <c r="I49" s="61">
        <v>1.2</v>
      </c>
      <c r="J49" s="61">
        <v>0</v>
      </c>
      <c r="K49" s="217">
        <v>52.2</v>
      </c>
      <c r="L49" s="120"/>
      <c r="M49" s="96"/>
    </row>
    <row r="50" spans="1:13" x14ac:dyDescent="0.25">
      <c r="A50" s="76"/>
      <c r="B50" s="102" t="s">
        <v>5</v>
      </c>
      <c r="C50" s="88">
        <v>485</v>
      </c>
      <c r="D50" s="178">
        <f>D44+D45+D46+D47+D48+D49</f>
        <v>20.02</v>
      </c>
      <c r="E50" s="178">
        <f t="shared" ref="E50:K50" si="8">E44+E45+E46+E47+E48+E49</f>
        <v>12.4</v>
      </c>
      <c r="F50" s="178">
        <f t="shared" si="8"/>
        <v>72.599999999999994</v>
      </c>
      <c r="G50" s="178">
        <f t="shared" si="8"/>
        <v>72.53</v>
      </c>
      <c r="H50" s="178">
        <f t="shared" si="8"/>
        <v>67.05</v>
      </c>
      <c r="I50" s="178">
        <f t="shared" si="8"/>
        <v>5.05</v>
      </c>
      <c r="J50" s="178">
        <f t="shared" si="8"/>
        <v>38.24</v>
      </c>
      <c r="K50" s="178">
        <f t="shared" si="8"/>
        <v>472.4</v>
      </c>
      <c r="L50" s="104"/>
      <c r="M50" s="96"/>
    </row>
    <row r="51" spans="1:13" x14ac:dyDescent="0.25">
      <c r="A51" s="76"/>
      <c r="B51" s="102" t="s">
        <v>126</v>
      </c>
      <c r="C51" s="106">
        <f>K50*70/K59</f>
        <v>29.073325127483731</v>
      </c>
      <c r="D51" s="178"/>
      <c r="E51" s="178"/>
      <c r="F51" s="178"/>
      <c r="G51" s="189"/>
      <c r="H51" s="185"/>
      <c r="I51" s="182"/>
      <c r="J51" s="182"/>
      <c r="K51" s="214"/>
      <c r="L51" s="104"/>
      <c r="M51" s="96"/>
    </row>
    <row r="52" spans="1:13" x14ac:dyDescent="0.25">
      <c r="A52" s="135" t="s">
        <v>51</v>
      </c>
      <c r="B52" s="197" t="s">
        <v>162</v>
      </c>
      <c r="C52" s="19">
        <v>60</v>
      </c>
      <c r="D52" s="177">
        <v>9.3000000000000007</v>
      </c>
      <c r="E52" s="177">
        <v>3.5</v>
      </c>
      <c r="F52" s="177">
        <v>6.4</v>
      </c>
      <c r="G52" s="177">
        <v>29.3</v>
      </c>
      <c r="H52" s="20">
        <v>21.3</v>
      </c>
      <c r="I52" s="61">
        <v>0.63</v>
      </c>
      <c r="J52" s="61">
        <v>0.6</v>
      </c>
      <c r="K52" s="217">
        <v>92</v>
      </c>
      <c r="L52" s="120">
        <v>258</v>
      </c>
      <c r="M52" s="96"/>
    </row>
    <row r="53" spans="1:13" x14ac:dyDescent="0.25">
      <c r="A53" s="76"/>
      <c r="B53" s="18" t="s">
        <v>74</v>
      </c>
      <c r="C53" s="19">
        <v>20</v>
      </c>
      <c r="D53" s="177">
        <v>0.1</v>
      </c>
      <c r="E53" s="177">
        <v>0.6</v>
      </c>
      <c r="F53" s="177">
        <v>0.9</v>
      </c>
      <c r="G53" s="177">
        <v>3.2</v>
      </c>
      <c r="H53" s="20">
        <v>2.2999999999999998</v>
      </c>
      <c r="I53" s="61">
        <v>0.1</v>
      </c>
      <c r="J53" s="61">
        <v>0.5</v>
      </c>
      <c r="K53" s="217">
        <v>10</v>
      </c>
      <c r="L53" s="120">
        <v>348</v>
      </c>
      <c r="M53" s="96"/>
    </row>
    <row r="54" spans="1:13" x14ac:dyDescent="0.25">
      <c r="A54" s="76"/>
      <c r="B54" s="42" t="s">
        <v>85</v>
      </c>
      <c r="C54" s="43">
        <v>110</v>
      </c>
      <c r="D54" s="179">
        <v>2.5</v>
      </c>
      <c r="E54" s="179">
        <v>2</v>
      </c>
      <c r="F54" s="179">
        <v>19.399999999999999</v>
      </c>
      <c r="G54" s="177">
        <v>27.1</v>
      </c>
      <c r="H54" s="20">
        <v>20.399999999999999</v>
      </c>
      <c r="I54" s="61">
        <v>0.74</v>
      </c>
      <c r="J54" s="61">
        <v>12.11</v>
      </c>
      <c r="K54" s="217">
        <v>101</v>
      </c>
      <c r="L54" s="196">
        <v>321</v>
      </c>
      <c r="M54" s="96"/>
    </row>
    <row r="55" spans="1:13" x14ac:dyDescent="0.25">
      <c r="A55" s="76"/>
      <c r="B55" s="42" t="s">
        <v>9</v>
      </c>
      <c r="C55" s="43" t="s">
        <v>37</v>
      </c>
      <c r="D55" s="179">
        <v>0</v>
      </c>
      <c r="E55" s="179">
        <v>0</v>
      </c>
      <c r="F55" s="179">
        <v>7</v>
      </c>
      <c r="G55" s="177">
        <v>8</v>
      </c>
      <c r="H55" s="20">
        <v>0.9</v>
      </c>
      <c r="I55" s="61">
        <v>0.19</v>
      </c>
      <c r="J55" s="61">
        <v>0.02</v>
      </c>
      <c r="K55" s="217">
        <v>28</v>
      </c>
      <c r="L55" s="120">
        <v>392</v>
      </c>
      <c r="M55" s="96"/>
    </row>
    <row r="56" spans="1:13" x14ac:dyDescent="0.25">
      <c r="A56" s="76"/>
      <c r="B56" s="18" t="s">
        <v>4</v>
      </c>
      <c r="C56" s="19">
        <v>20</v>
      </c>
      <c r="D56" s="177">
        <v>1.6</v>
      </c>
      <c r="E56" s="177">
        <v>0.2</v>
      </c>
      <c r="F56" s="177">
        <v>9.6999999999999993</v>
      </c>
      <c r="G56" s="177">
        <v>4.5999999999999996</v>
      </c>
      <c r="H56" s="20">
        <v>6.6</v>
      </c>
      <c r="I56" s="61">
        <v>0.4</v>
      </c>
      <c r="J56" s="61">
        <v>0</v>
      </c>
      <c r="K56" s="217">
        <v>47</v>
      </c>
      <c r="L56" s="120"/>
      <c r="M56" s="96"/>
    </row>
    <row r="57" spans="1:13" x14ac:dyDescent="0.25">
      <c r="A57" s="76"/>
      <c r="B57" s="102" t="s">
        <v>5</v>
      </c>
      <c r="C57" s="88">
        <v>367</v>
      </c>
      <c r="D57" s="178">
        <f>D52+D53+D54+D55+D56</f>
        <v>13.5</v>
      </c>
      <c r="E57" s="178">
        <f t="shared" ref="E57:K57" si="9">E52+E53+E54+E55+E56</f>
        <v>6.3</v>
      </c>
      <c r="F57" s="178">
        <f t="shared" si="9"/>
        <v>43.400000000000006</v>
      </c>
      <c r="G57" s="178">
        <f t="shared" si="9"/>
        <v>72.199999999999989</v>
      </c>
      <c r="H57" s="178">
        <f t="shared" si="9"/>
        <v>51.5</v>
      </c>
      <c r="I57" s="178">
        <f t="shared" si="9"/>
        <v>2.06</v>
      </c>
      <c r="J57" s="178">
        <f t="shared" si="9"/>
        <v>13.229999999999999</v>
      </c>
      <c r="K57" s="178">
        <f t="shared" si="9"/>
        <v>278</v>
      </c>
      <c r="L57" s="104"/>
      <c r="M57" s="96"/>
    </row>
    <row r="58" spans="1:13" x14ac:dyDescent="0.25">
      <c r="A58" s="76"/>
      <c r="B58" s="102" t="s">
        <v>107</v>
      </c>
      <c r="C58" s="106">
        <f>K57*70/K59</f>
        <v>17.109196412871459</v>
      </c>
      <c r="D58" s="178"/>
      <c r="E58" s="178"/>
      <c r="F58" s="178"/>
      <c r="G58" s="189"/>
      <c r="H58" s="185"/>
      <c r="I58" s="182"/>
      <c r="J58" s="182"/>
      <c r="K58" s="214"/>
      <c r="L58" s="104"/>
      <c r="M58" s="96"/>
    </row>
    <row r="59" spans="1:13" x14ac:dyDescent="0.25">
      <c r="A59" s="76"/>
      <c r="B59" s="102" t="s">
        <v>24</v>
      </c>
      <c r="C59" s="88"/>
      <c r="D59" s="178">
        <f>D38+D42+D50+D57</f>
        <v>44.64</v>
      </c>
      <c r="E59" s="178">
        <f t="shared" ref="E59:K59" si="10">E38+E42+E50+E57</f>
        <v>31.69</v>
      </c>
      <c r="F59" s="178">
        <f t="shared" si="10"/>
        <v>173.4</v>
      </c>
      <c r="G59" s="178">
        <f t="shared" si="10"/>
        <v>464.33</v>
      </c>
      <c r="H59" s="178">
        <f t="shared" si="10"/>
        <v>169.95</v>
      </c>
      <c r="I59" s="213">
        <f t="shared" si="10"/>
        <v>10.110000000000001</v>
      </c>
      <c r="J59" s="213">
        <f t="shared" si="10"/>
        <v>59.85</v>
      </c>
      <c r="K59" s="106">
        <f t="shared" si="10"/>
        <v>1137.4000000000001</v>
      </c>
      <c r="L59" s="104"/>
      <c r="M59" s="96"/>
    </row>
    <row r="60" spans="1:13" ht="18.75" x14ac:dyDescent="0.25">
      <c r="A60" s="109"/>
      <c r="B60" s="110" t="s">
        <v>11</v>
      </c>
      <c r="C60" s="111"/>
      <c r="D60" s="181"/>
      <c r="E60" s="181"/>
      <c r="F60" s="181"/>
      <c r="G60" s="173"/>
      <c r="H60" s="67"/>
      <c r="I60" s="103"/>
      <c r="J60" s="103"/>
      <c r="K60" s="148"/>
      <c r="L60" s="104"/>
      <c r="M60" s="96"/>
    </row>
    <row r="61" spans="1:13" ht="15.75" customHeight="1" x14ac:dyDescent="0.25">
      <c r="A61" s="98" t="s">
        <v>2</v>
      </c>
      <c r="B61" s="42" t="s">
        <v>137</v>
      </c>
      <c r="C61" s="43">
        <v>20</v>
      </c>
      <c r="D61" s="179">
        <v>1.7</v>
      </c>
      <c r="E61" s="179">
        <v>0.3</v>
      </c>
      <c r="F61" s="179">
        <v>10.7</v>
      </c>
      <c r="G61" s="177">
        <v>4.5999999999999996</v>
      </c>
      <c r="H61" s="20">
        <v>6.6</v>
      </c>
      <c r="I61" s="61">
        <v>0.4</v>
      </c>
      <c r="J61" s="61">
        <v>0</v>
      </c>
      <c r="K61" s="217">
        <v>49</v>
      </c>
      <c r="L61" s="120"/>
      <c r="M61" s="96"/>
    </row>
    <row r="62" spans="1:13" ht="15.75" customHeight="1" x14ac:dyDescent="0.25">
      <c r="A62" s="98"/>
      <c r="B62" s="91" t="s">
        <v>61</v>
      </c>
      <c r="C62" s="92">
        <v>30</v>
      </c>
      <c r="D62" s="100">
        <v>0.3</v>
      </c>
      <c r="E62" s="100">
        <v>2.1</v>
      </c>
      <c r="F62" s="100">
        <v>2.1</v>
      </c>
      <c r="G62" s="189">
        <v>12.3</v>
      </c>
      <c r="H62" s="185">
        <v>10.5</v>
      </c>
      <c r="I62" s="182">
        <v>2.1</v>
      </c>
      <c r="J62" s="182">
        <v>2.1</v>
      </c>
      <c r="K62" s="214">
        <v>29.1</v>
      </c>
      <c r="L62" s="149"/>
      <c r="M62" s="96"/>
    </row>
    <row r="63" spans="1:13" x14ac:dyDescent="0.25">
      <c r="A63" s="98"/>
      <c r="B63" s="142" t="s">
        <v>114</v>
      </c>
      <c r="C63" s="143">
        <v>100</v>
      </c>
      <c r="D63" s="175">
        <v>10.4</v>
      </c>
      <c r="E63" s="175">
        <v>13</v>
      </c>
      <c r="F63" s="175">
        <v>1.9</v>
      </c>
      <c r="G63" s="210">
        <v>71.400000000000006</v>
      </c>
      <c r="H63" s="186">
        <v>12</v>
      </c>
      <c r="I63" s="187">
        <v>1.84</v>
      </c>
      <c r="J63" s="187">
        <v>0.19</v>
      </c>
      <c r="K63" s="216">
        <v>199</v>
      </c>
      <c r="L63" s="122">
        <v>215</v>
      </c>
      <c r="M63" s="97"/>
    </row>
    <row r="64" spans="1:13" x14ac:dyDescent="0.25">
      <c r="A64" s="99"/>
      <c r="B64" s="42" t="s">
        <v>34</v>
      </c>
      <c r="C64" s="43">
        <v>150</v>
      </c>
      <c r="D64" s="179">
        <v>2.56</v>
      </c>
      <c r="E64" s="179">
        <v>2.25</v>
      </c>
      <c r="F64" s="179">
        <v>11.23</v>
      </c>
      <c r="G64" s="211">
        <v>112</v>
      </c>
      <c r="H64" s="183">
        <v>13.5</v>
      </c>
      <c r="I64" s="191">
        <v>0.28000000000000003</v>
      </c>
      <c r="J64" s="191">
        <v>1.19</v>
      </c>
      <c r="K64" s="215">
        <v>75</v>
      </c>
      <c r="L64" s="75">
        <v>394</v>
      </c>
      <c r="M64" s="97"/>
    </row>
    <row r="65" spans="1:13" x14ac:dyDescent="0.25">
      <c r="A65" s="99"/>
      <c r="B65" s="105" t="s">
        <v>5</v>
      </c>
      <c r="C65" s="114">
        <v>300</v>
      </c>
      <c r="D65" s="117">
        <f>D61+D62+D63+D64</f>
        <v>14.96</v>
      </c>
      <c r="E65" s="117">
        <f t="shared" ref="E65:K65" si="11">E61+E62+E63+E64</f>
        <v>17.649999999999999</v>
      </c>
      <c r="F65" s="117">
        <f t="shared" si="11"/>
        <v>25.93</v>
      </c>
      <c r="G65" s="117">
        <f t="shared" si="11"/>
        <v>200.3</v>
      </c>
      <c r="H65" s="117">
        <f t="shared" si="11"/>
        <v>42.6</v>
      </c>
      <c r="I65" s="212">
        <f t="shared" si="11"/>
        <v>4.62</v>
      </c>
      <c r="J65" s="212">
        <f t="shared" si="11"/>
        <v>3.48</v>
      </c>
      <c r="K65" s="108">
        <f t="shared" si="11"/>
        <v>352.1</v>
      </c>
      <c r="L65" s="122"/>
      <c r="M65" s="96"/>
    </row>
    <row r="66" spans="1:13" x14ac:dyDescent="0.25">
      <c r="A66" s="99"/>
      <c r="B66" s="102" t="s">
        <v>105</v>
      </c>
      <c r="C66" s="115">
        <f>K65*70/K82</f>
        <v>21.576643613761711</v>
      </c>
      <c r="D66" s="117"/>
      <c r="E66" s="117"/>
      <c r="F66" s="117"/>
      <c r="G66" s="193"/>
      <c r="H66" s="184"/>
      <c r="I66" s="192"/>
      <c r="J66" s="192"/>
      <c r="K66" s="190"/>
      <c r="L66" s="122"/>
      <c r="M66" s="96"/>
    </row>
    <row r="67" spans="1:13" x14ac:dyDescent="0.25">
      <c r="A67" s="220" t="s">
        <v>29</v>
      </c>
      <c r="B67" s="18" t="s">
        <v>149</v>
      </c>
      <c r="C67" s="19">
        <v>65</v>
      </c>
      <c r="D67" s="177">
        <v>0.3</v>
      </c>
      <c r="E67" s="177">
        <v>0.3</v>
      </c>
      <c r="F67" s="177">
        <v>6.4</v>
      </c>
      <c r="G67" s="177">
        <v>10.4</v>
      </c>
      <c r="H67" s="20">
        <v>5.9</v>
      </c>
      <c r="I67" s="61">
        <v>1.43</v>
      </c>
      <c r="J67" s="61">
        <v>6.5</v>
      </c>
      <c r="K67" s="217">
        <v>29</v>
      </c>
      <c r="L67" s="120"/>
      <c r="M67" s="96"/>
    </row>
    <row r="68" spans="1:13" x14ac:dyDescent="0.25">
      <c r="A68" s="220"/>
      <c r="B68" s="31" t="s">
        <v>8</v>
      </c>
      <c r="C68" s="78">
        <v>20</v>
      </c>
      <c r="D68" s="180">
        <v>2.1</v>
      </c>
      <c r="E68" s="180">
        <v>1.1000000000000001</v>
      </c>
      <c r="F68" s="180">
        <v>15.3</v>
      </c>
      <c r="G68" s="52">
        <v>8.6</v>
      </c>
      <c r="H68" s="12">
        <v>4.4000000000000004</v>
      </c>
      <c r="I68" s="58">
        <v>0.3</v>
      </c>
      <c r="J68" s="58">
        <v>0</v>
      </c>
      <c r="K68" s="219">
        <v>83</v>
      </c>
      <c r="L68" s="48"/>
      <c r="M68" s="96"/>
    </row>
    <row r="69" spans="1:13" x14ac:dyDescent="0.25">
      <c r="A69" s="76"/>
      <c r="B69" s="102" t="s">
        <v>5</v>
      </c>
      <c r="C69" s="88">
        <v>85</v>
      </c>
      <c r="D69" s="178">
        <f>D67+D68</f>
        <v>2.4</v>
      </c>
      <c r="E69" s="178">
        <f t="shared" ref="E69:K69" si="12">E67+E68</f>
        <v>1.4000000000000001</v>
      </c>
      <c r="F69" s="178">
        <f t="shared" si="12"/>
        <v>21.700000000000003</v>
      </c>
      <c r="G69" s="178">
        <f t="shared" si="12"/>
        <v>19</v>
      </c>
      <c r="H69" s="178">
        <f t="shared" si="12"/>
        <v>10.3</v>
      </c>
      <c r="I69" s="178">
        <f t="shared" si="12"/>
        <v>1.73</v>
      </c>
      <c r="J69" s="178">
        <f t="shared" si="12"/>
        <v>6.5</v>
      </c>
      <c r="K69" s="178">
        <f t="shared" si="12"/>
        <v>112</v>
      </c>
      <c r="L69" s="104"/>
      <c r="M69" s="96"/>
    </row>
    <row r="70" spans="1:13" x14ac:dyDescent="0.25">
      <c r="A70" s="76"/>
      <c r="B70" s="102" t="s">
        <v>106</v>
      </c>
      <c r="C70" s="108">
        <f>K69*70/K82</f>
        <v>6.8633458811170449</v>
      </c>
      <c r="D70" s="117"/>
      <c r="E70" s="117"/>
      <c r="F70" s="117"/>
      <c r="G70" s="193"/>
      <c r="H70" s="184"/>
      <c r="I70" s="192"/>
      <c r="J70" s="192"/>
      <c r="K70" s="190"/>
      <c r="L70" s="122"/>
      <c r="M70" s="96"/>
    </row>
    <row r="71" spans="1:13" ht="15" customHeight="1" x14ac:dyDescent="0.25">
      <c r="A71" s="150" t="s">
        <v>6</v>
      </c>
      <c r="B71" s="93" t="s">
        <v>77</v>
      </c>
      <c r="C71" s="87" t="s">
        <v>78</v>
      </c>
      <c r="D71" s="172">
        <v>5.95</v>
      </c>
      <c r="E71" s="172">
        <v>4.17</v>
      </c>
      <c r="F71" s="172">
        <v>13.3</v>
      </c>
      <c r="G71" s="189">
        <v>18.600000000000001</v>
      </c>
      <c r="H71" s="185">
        <v>24.3</v>
      </c>
      <c r="I71" s="182">
        <v>1</v>
      </c>
      <c r="J71" s="182">
        <v>7.2</v>
      </c>
      <c r="K71" s="214">
        <v>111</v>
      </c>
      <c r="L71" s="122" t="s">
        <v>79</v>
      </c>
      <c r="M71" s="96"/>
    </row>
    <row r="72" spans="1:13" ht="15" customHeight="1" x14ac:dyDescent="0.25">
      <c r="A72" s="101"/>
      <c r="B72" s="93" t="s">
        <v>57</v>
      </c>
      <c r="C72" s="87">
        <v>60</v>
      </c>
      <c r="D72" s="172">
        <v>9.5</v>
      </c>
      <c r="E72" s="172">
        <v>6.4</v>
      </c>
      <c r="F72" s="172">
        <v>6.13</v>
      </c>
      <c r="G72" s="189">
        <v>34.799999999999997</v>
      </c>
      <c r="H72" s="185">
        <v>13.8</v>
      </c>
      <c r="I72" s="182">
        <v>0.55000000000000004</v>
      </c>
      <c r="J72" s="182">
        <v>0.1</v>
      </c>
      <c r="K72" s="214">
        <v>118</v>
      </c>
      <c r="L72" s="122">
        <v>254</v>
      </c>
      <c r="M72" s="96"/>
    </row>
    <row r="73" spans="1:13" x14ac:dyDescent="0.25">
      <c r="A73" s="101"/>
      <c r="B73" s="93" t="s">
        <v>70</v>
      </c>
      <c r="C73" s="87">
        <v>110</v>
      </c>
      <c r="D73" s="172">
        <v>3.3</v>
      </c>
      <c r="E73" s="172">
        <v>2.1</v>
      </c>
      <c r="F73" s="172">
        <v>17.100000000000001</v>
      </c>
      <c r="G73" s="189">
        <v>6.2</v>
      </c>
      <c r="H73" s="185">
        <v>52.8</v>
      </c>
      <c r="I73" s="182">
        <v>1.8</v>
      </c>
      <c r="J73" s="182">
        <v>0</v>
      </c>
      <c r="K73" s="214">
        <v>100</v>
      </c>
      <c r="L73" s="104">
        <v>314</v>
      </c>
      <c r="M73" s="96"/>
    </row>
    <row r="74" spans="1:13" x14ac:dyDescent="0.25">
      <c r="A74" s="101"/>
      <c r="B74" s="42" t="s">
        <v>50</v>
      </c>
      <c r="C74" s="43">
        <v>150</v>
      </c>
      <c r="D74" s="179">
        <v>0.45</v>
      </c>
      <c r="E74" s="179">
        <v>0.3</v>
      </c>
      <c r="F74" s="179">
        <v>24.45</v>
      </c>
      <c r="G74" s="177">
        <v>30</v>
      </c>
      <c r="H74" s="20">
        <v>13.5</v>
      </c>
      <c r="I74" s="61">
        <v>0.6</v>
      </c>
      <c r="J74" s="61">
        <v>3</v>
      </c>
      <c r="K74" s="217">
        <v>102</v>
      </c>
      <c r="L74" s="120">
        <v>399</v>
      </c>
      <c r="M74" s="96"/>
    </row>
    <row r="75" spans="1:13" x14ac:dyDescent="0.25">
      <c r="A75" s="101"/>
      <c r="B75" s="197" t="s">
        <v>7</v>
      </c>
      <c r="C75" s="19">
        <v>30</v>
      </c>
      <c r="D75" s="177">
        <v>2</v>
      </c>
      <c r="E75" s="177">
        <v>0.4</v>
      </c>
      <c r="F75" s="177">
        <v>10</v>
      </c>
      <c r="G75" s="177">
        <v>10.5</v>
      </c>
      <c r="H75" s="20">
        <v>14.1</v>
      </c>
      <c r="I75" s="61">
        <v>1.2</v>
      </c>
      <c r="J75" s="61">
        <v>0</v>
      </c>
      <c r="K75" s="217">
        <v>52.2</v>
      </c>
      <c r="L75" s="120"/>
      <c r="M75" s="96"/>
    </row>
    <row r="76" spans="1:13" x14ac:dyDescent="0.25">
      <c r="A76" s="76"/>
      <c r="B76" s="102" t="s">
        <v>5</v>
      </c>
      <c r="C76" s="88">
        <v>520</v>
      </c>
      <c r="D76" s="178">
        <f>D71+D72+D73+D74+D75</f>
        <v>21.2</v>
      </c>
      <c r="E76" s="178">
        <f t="shared" ref="E76:K76" si="13">E71+E72+E73+E74+E75</f>
        <v>13.370000000000001</v>
      </c>
      <c r="F76" s="178">
        <f t="shared" si="13"/>
        <v>70.98</v>
      </c>
      <c r="G76" s="178">
        <f t="shared" si="13"/>
        <v>100.1</v>
      </c>
      <c r="H76" s="178">
        <f t="shared" si="13"/>
        <v>118.5</v>
      </c>
      <c r="I76" s="213">
        <f t="shared" si="13"/>
        <v>5.15</v>
      </c>
      <c r="J76" s="213">
        <f t="shared" si="13"/>
        <v>10.3</v>
      </c>
      <c r="K76" s="106">
        <f t="shared" si="13"/>
        <v>483.2</v>
      </c>
      <c r="L76" s="104"/>
      <c r="M76" s="96"/>
    </row>
    <row r="77" spans="1:13" x14ac:dyDescent="0.25">
      <c r="A77" s="76"/>
      <c r="B77" s="102" t="s">
        <v>126</v>
      </c>
      <c r="C77" s="106">
        <f>K76*70/K82</f>
        <v>29.610435087104964</v>
      </c>
      <c r="D77" s="178"/>
      <c r="E77" s="178"/>
      <c r="F77" s="178"/>
      <c r="G77" s="174"/>
      <c r="H77" s="113"/>
      <c r="I77" s="154"/>
      <c r="J77" s="154"/>
      <c r="K77" s="112"/>
      <c r="L77" s="104"/>
      <c r="M77" s="96"/>
    </row>
    <row r="78" spans="1:13" ht="15" customHeight="1" x14ac:dyDescent="0.25">
      <c r="A78" s="244" t="s">
        <v>51</v>
      </c>
      <c r="B78" s="165" t="s">
        <v>101</v>
      </c>
      <c r="C78" s="19">
        <v>180</v>
      </c>
      <c r="D78" s="177">
        <v>5</v>
      </c>
      <c r="E78" s="177">
        <v>4.5999999999999996</v>
      </c>
      <c r="F78" s="177">
        <v>7.1</v>
      </c>
      <c r="G78" s="177">
        <v>216</v>
      </c>
      <c r="H78" s="20">
        <v>25.2</v>
      </c>
      <c r="I78" s="61">
        <v>0.18</v>
      </c>
      <c r="J78" s="61">
        <v>0.9</v>
      </c>
      <c r="K78" s="217">
        <v>90</v>
      </c>
      <c r="L78" s="120">
        <v>401</v>
      </c>
      <c r="M78" s="96"/>
    </row>
    <row r="79" spans="1:13" x14ac:dyDescent="0.25">
      <c r="A79" s="101"/>
      <c r="B79" s="42" t="s">
        <v>160</v>
      </c>
      <c r="C79" s="238">
        <v>40</v>
      </c>
      <c r="D79" s="179">
        <v>5</v>
      </c>
      <c r="E79" s="179">
        <v>2.6</v>
      </c>
      <c r="F79" s="179">
        <v>16.2</v>
      </c>
      <c r="G79" s="177">
        <v>25.4</v>
      </c>
      <c r="H79" s="20">
        <v>10.8</v>
      </c>
      <c r="I79" s="61">
        <v>0.45</v>
      </c>
      <c r="J79" s="61">
        <v>0.02</v>
      </c>
      <c r="K79" s="217">
        <v>105</v>
      </c>
      <c r="L79" s="120">
        <v>458</v>
      </c>
      <c r="M79" s="96"/>
    </row>
    <row r="80" spans="1:13" x14ac:dyDescent="0.25">
      <c r="A80" s="76"/>
      <c r="B80" s="102" t="s">
        <v>5</v>
      </c>
      <c r="C80" s="88">
        <v>220</v>
      </c>
      <c r="D80" s="178">
        <f>D78+D79</f>
        <v>10</v>
      </c>
      <c r="E80" s="178">
        <f t="shared" ref="E80:J80" si="14">E78+E79</f>
        <v>7.1999999999999993</v>
      </c>
      <c r="F80" s="178">
        <f t="shared" si="14"/>
        <v>23.299999999999997</v>
      </c>
      <c r="G80" s="178">
        <f t="shared" si="14"/>
        <v>241.4</v>
      </c>
      <c r="H80" s="178">
        <f t="shared" si="14"/>
        <v>36</v>
      </c>
      <c r="I80" s="213">
        <f t="shared" si="14"/>
        <v>0.63</v>
      </c>
      <c r="J80" s="213">
        <f t="shared" si="14"/>
        <v>0.92</v>
      </c>
      <c r="K80" s="106">
        <f>K78+K79</f>
        <v>195</v>
      </c>
      <c r="L80" s="104"/>
      <c r="M80" s="96"/>
    </row>
    <row r="81" spans="1:13" x14ac:dyDescent="0.25">
      <c r="A81" s="76"/>
      <c r="B81" s="102" t="s">
        <v>107</v>
      </c>
      <c r="C81" s="106">
        <f>K80*70/K82</f>
        <v>11.949575418016284</v>
      </c>
      <c r="D81" s="178"/>
      <c r="E81" s="178"/>
      <c r="F81" s="178"/>
      <c r="G81" s="189"/>
      <c r="H81" s="185"/>
      <c r="I81" s="182"/>
      <c r="J81" s="182"/>
      <c r="K81" s="214"/>
      <c r="L81" s="104"/>
      <c r="M81" s="96"/>
    </row>
    <row r="82" spans="1:13" x14ac:dyDescent="0.25">
      <c r="A82" s="76"/>
      <c r="B82" s="102" t="s">
        <v>24</v>
      </c>
      <c r="C82" s="88"/>
      <c r="D82" s="178">
        <f t="shared" ref="D82:K82" si="15">D65+D69+D76+D80</f>
        <v>48.56</v>
      </c>
      <c r="E82" s="178">
        <f t="shared" si="15"/>
        <v>39.620000000000005</v>
      </c>
      <c r="F82" s="178">
        <f t="shared" si="15"/>
        <v>141.91000000000003</v>
      </c>
      <c r="G82" s="178">
        <f t="shared" si="15"/>
        <v>560.79999999999995</v>
      </c>
      <c r="H82" s="178">
        <f t="shared" si="15"/>
        <v>207.4</v>
      </c>
      <c r="I82" s="213">
        <f t="shared" si="15"/>
        <v>12.13</v>
      </c>
      <c r="J82" s="213">
        <f t="shared" si="15"/>
        <v>21.200000000000003</v>
      </c>
      <c r="K82" s="106">
        <f t="shared" si="15"/>
        <v>1142.3</v>
      </c>
      <c r="L82" s="104"/>
      <c r="M82" s="96"/>
    </row>
    <row r="83" spans="1:13" ht="18.75" x14ac:dyDescent="0.25">
      <c r="A83" s="109"/>
      <c r="B83" s="110" t="s">
        <v>12</v>
      </c>
      <c r="C83" s="111"/>
      <c r="D83" s="181"/>
      <c r="E83" s="181"/>
      <c r="F83" s="181"/>
      <c r="G83" s="113"/>
      <c r="H83" s="113"/>
      <c r="I83" s="154"/>
      <c r="J83" s="154"/>
      <c r="K83" s="112"/>
      <c r="L83" s="104"/>
      <c r="M83" s="96"/>
    </row>
    <row r="84" spans="1:13" x14ac:dyDescent="0.25">
      <c r="A84" s="98" t="s">
        <v>2</v>
      </c>
      <c r="B84" s="42" t="s">
        <v>32</v>
      </c>
      <c r="C84" s="43" t="s">
        <v>52</v>
      </c>
      <c r="D84" s="179">
        <v>3.4</v>
      </c>
      <c r="E84" s="179">
        <v>6.1</v>
      </c>
      <c r="F84" s="179">
        <v>10.3</v>
      </c>
      <c r="G84" s="177">
        <v>68.3</v>
      </c>
      <c r="H84" s="20">
        <v>9.5</v>
      </c>
      <c r="I84" s="61">
        <v>0.5</v>
      </c>
      <c r="J84" s="61">
        <v>0</v>
      </c>
      <c r="K84" s="217">
        <v>110</v>
      </c>
      <c r="L84" s="120">
        <v>3</v>
      </c>
      <c r="M84" s="96"/>
    </row>
    <row r="85" spans="1:13" ht="27.75" customHeight="1" x14ac:dyDescent="0.25">
      <c r="A85" s="98"/>
      <c r="B85" s="42" t="s">
        <v>73</v>
      </c>
      <c r="C85" s="43" t="s">
        <v>109</v>
      </c>
      <c r="D85" s="179">
        <v>4.4000000000000004</v>
      </c>
      <c r="E85" s="179">
        <v>5.6</v>
      </c>
      <c r="F85" s="179">
        <v>23.9</v>
      </c>
      <c r="G85" s="179">
        <v>11.1</v>
      </c>
      <c r="H85" s="198">
        <v>14.7</v>
      </c>
      <c r="I85" s="124">
        <v>1.2</v>
      </c>
      <c r="J85" s="124">
        <v>0</v>
      </c>
      <c r="K85" s="225">
        <v>164</v>
      </c>
      <c r="L85" s="125">
        <v>185</v>
      </c>
      <c r="M85" s="97"/>
    </row>
    <row r="86" spans="1:13" x14ac:dyDescent="0.25">
      <c r="A86" s="99"/>
      <c r="B86" s="42" t="s">
        <v>174</v>
      </c>
      <c r="C86" s="43" t="s">
        <v>175</v>
      </c>
      <c r="D86" s="179">
        <v>7.0000000000000007E-2</v>
      </c>
      <c r="E86" s="179">
        <v>0.01</v>
      </c>
      <c r="F86" s="179">
        <v>7.1</v>
      </c>
      <c r="G86" s="179">
        <v>9.4</v>
      </c>
      <c r="H86" s="198">
        <v>1.3</v>
      </c>
      <c r="I86" s="124">
        <v>0.21</v>
      </c>
      <c r="J86" s="124">
        <v>1.42</v>
      </c>
      <c r="K86" s="225">
        <v>29</v>
      </c>
      <c r="L86" s="125">
        <v>393</v>
      </c>
      <c r="M86" s="97"/>
    </row>
    <row r="87" spans="1:13" x14ac:dyDescent="0.25">
      <c r="A87" s="99"/>
      <c r="B87" s="105" t="s">
        <v>5</v>
      </c>
      <c r="C87" s="114">
        <v>333.5</v>
      </c>
      <c r="D87" s="117">
        <f>D84+D85+D86</f>
        <v>7.870000000000001</v>
      </c>
      <c r="E87" s="117">
        <f t="shared" ref="E87:K87" si="16">E84+E85+E86</f>
        <v>11.709999999999999</v>
      </c>
      <c r="F87" s="117">
        <f t="shared" si="16"/>
        <v>41.300000000000004</v>
      </c>
      <c r="G87" s="117">
        <f t="shared" si="16"/>
        <v>88.8</v>
      </c>
      <c r="H87" s="117">
        <f t="shared" si="16"/>
        <v>25.5</v>
      </c>
      <c r="I87" s="212">
        <f t="shared" si="16"/>
        <v>1.91</v>
      </c>
      <c r="J87" s="212">
        <f t="shared" si="16"/>
        <v>1.42</v>
      </c>
      <c r="K87" s="108">
        <f t="shared" si="16"/>
        <v>303</v>
      </c>
      <c r="L87" s="122"/>
      <c r="M87" s="96"/>
    </row>
    <row r="88" spans="1:13" x14ac:dyDescent="0.25">
      <c r="A88" s="99"/>
      <c r="B88" s="102" t="s">
        <v>105</v>
      </c>
      <c r="C88" s="115">
        <f>K87*70/K106</f>
        <v>18.044920877998976</v>
      </c>
      <c r="D88" s="117"/>
      <c r="E88" s="117"/>
      <c r="F88" s="117"/>
      <c r="G88" s="193"/>
      <c r="H88" s="184"/>
      <c r="I88" s="192"/>
      <c r="J88" s="192"/>
      <c r="K88" s="190"/>
      <c r="L88" s="122"/>
      <c r="M88" s="96"/>
    </row>
    <row r="89" spans="1:13" x14ac:dyDescent="0.25">
      <c r="A89" s="220" t="s">
        <v>29</v>
      </c>
      <c r="B89" s="18" t="s">
        <v>150</v>
      </c>
      <c r="C89" s="19">
        <v>65</v>
      </c>
      <c r="D89" s="177">
        <v>1</v>
      </c>
      <c r="E89" s="177">
        <v>0.3</v>
      </c>
      <c r="F89" s="177">
        <v>13.7</v>
      </c>
      <c r="G89" s="177">
        <v>5.2</v>
      </c>
      <c r="H89" s="20">
        <v>27.3</v>
      </c>
      <c r="I89" s="61">
        <v>0.39</v>
      </c>
      <c r="J89" s="61">
        <v>6.5</v>
      </c>
      <c r="K89" s="217">
        <v>61</v>
      </c>
      <c r="L89" s="120"/>
      <c r="M89" s="96"/>
    </row>
    <row r="90" spans="1:13" x14ac:dyDescent="0.25">
      <c r="A90" s="76"/>
      <c r="B90" s="102" t="s">
        <v>5</v>
      </c>
      <c r="C90" s="116">
        <v>65</v>
      </c>
      <c r="D90" s="178">
        <f>D89</f>
        <v>1</v>
      </c>
      <c r="E90" s="178">
        <f t="shared" ref="E90:K90" si="17">E89</f>
        <v>0.3</v>
      </c>
      <c r="F90" s="178">
        <f t="shared" si="17"/>
        <v>13.7</v>
      </c>
      <c r="G90" s="178">
        <f t="shared" si="17"/>
        <v>5.2</v>
      </c>
      <c r="H90" s="178">
        <f t="shared" si="17"/>
        <v>27.3</v>
      </c>
      <c r="I90" s="213">
        <f t="shared" si="17"/>
        <v>0.39</v>
      </c>
      <c r="J90" s="213">
        <f t="shared" si="17"/>
        <v>6.5</v>
      </c>
      <c r="K90" s="106">
        <f t="shared" si="17"/>
        <v>61</v>
      </c>
      <c r="L90" s="104"/>
      <c r="M90" s="96"/>
    </row>
    <row r="91" spans="1:13" x14ac:dyDescent="0.25">
      <c r="A91" s="76"/>
      <c r="B91" s="102" t="s">
        <v>106</v>
      </c>
      <c r="C91" s="108">
        <f>K90*70/K106</f>
        <v>3.6328058533265271</v>
      </c>
      <c r="D91" s="117"/>
      <c r="E91" s="117"/>
      <c r="F91" s="117"/>
      <c r="G91" s="193"/>
      <c r="H91" s="184"/>
      <c r="I91" s="192"/>
      <c r="J91" s="192"/>
      <c r="K91" s="190"/>
      <c r="L91" s="122"/>
      <c r="M91" s="96"/>
    </row>
    <row r="92" spans="1:13" ht="13.5" customHeight="1" x14ac:dyDescent="0.25">
      <c r="A92" s="76" t="s">
        <v>6</v>
      </c>
      <c r="B92" s="93" t="s">
        <v>102</v>
      </c>
      <c r="C92" s="87">
        <v>30</v>
      </c>
      <c r="D92" s="172">
        <v>0.2</v>
      </c>
      <c r="E92" s="172">
        <v>0</v>
      </c>
      <c r="F92" s="172">
        <v>0.9</v>
      </c>
      <c r="G92" s="189">
        <v>2.4</v>
      </c>
      <c r="H92" s="185">
        <v>0</v>
      </c>
      <c r="I92" s="182">
        <v>0.15</v>
      </c>
      <c r="J92" s="182">
        <v>6</v>
      </c>
      <c r="K92" s="214">
        <v>4.2</v>
      </c>
      <c r="L92" s="122"/>
      <c r="M92" s="96"/>
    </row>
    <row r="93" spans="1:13" ht="25.5" x14ac:dyDescent="0.25">
      <c r="A93" s="101"/>
      <c r="B93" s="93" t="s">
        <v>75</v>
      </c>
      <c r="C93" s="87" t="s">
        <v>76</v>
      </c>
      <c r="D93" s="172">
        <v>2.93</v>
      </c>
      <c r="E93" s="172">
        <v>3.85</v>
      </c>
      <c r="F93" s="172">
        <v>6.41</v>
      </c>
      <c r="G93" s="189">
        <v>26.9</v>
      </c>
      <c r="H93" s="185">
        <v>15.25</v>
      </c>
      <c r="I93" s="182">
        <v>0.72</v>
      </c>
      <c r="J93" s="182">
        <v>11.08</v>
      </c>
      <c r="K93" s="214">
        <v>70</v>
      </c>
      <c r="L93" s="122">
        <v>67</v>
      </c>
      <c r="M93" s="96"/>
    </row>
    <row r="94" spans="1:13" ht="16.5" customHeight="1" x14ac:dyDescent="0.25">
      <c r="A94" s="101"/>
      <c r="B94" s="93" t="s">
        <v>36</v>
      </c>
      <c r="C94" s="87">
        <v>60</v>
      </c>
      <c r="D94" s="172">
        <v>9.8699999999999992</v>
      </c>
      <c r="E94" s="172">
        <v>10.4</v>
      </c>
      <c r="F94" s="172">
        <v>10.9</v>
      </c>
      <c r="G94" s="189">
        <v>26.1</v>
      </c>
      <c r="H94" s="185">
        <v>19.3</v>
      </c>
      <c r="I94" s="182">
        <v>0.9</v>
      </c>
      <c r="J94" s="182">
        <v>0.09</v>
      </c>
      <c r="K94" s="214">
        <v>173</v>
      </c>
      <c r="L94" s="122">
        <v>282</v>
      </c>
      <c r="M94" s="96"/>
    </row>
    <row r="95" spans="1:13" ht="16.5" customHeight="1" x14ac:dyDescent="0.25">
      <c r="A95" s="101"/>
      <c r="B95" s="93" t="s">
        <v>87</v>
      </c>
      <c r="C95" s="87">
        <v>110</v>
      </c>
      <c r="D95" s="172">
        <v>2.09</v>
      </c>
      <c r="E95" s="172">
        <v>3.3</v>
      </c>
      <c r="F95" s="172">
        <v>11</v>
      </c>
      <c r="G95" s="189">
        <v>32.799999999999997</v>
      </c>
      <c r="H95" s="185">
        <v>23.2</v>
      </c>
      <c r="I95" s="182">
        <v>0.92</v>
      </c>
      <c r="J95" s="182">
        <v>8.57</v>
      </c>
      <c r="K95" s="214">
        <v>90</v>
      </c>
      <c r="L95" s="122">
        <v>344</v>
      </c>
      <c r="M95" s="96"/>
    </row>
    <row r="96" spans="1:13" x14ac:dyDescent="0.25">
      <c r="A96" s="101"/>
      <c r="B96" s="93" t="s">
        <v>99</v>
      </c>
      <c r="C96" s="87">
        <v>150</v>
      </c>
      <c r="D96" s="172">
        <v>0.6</v>
      </c>
      <c r="E96" s="172">
        <v>0</v>
      </c>
      <c r="F96" s="172">
        <v>17.2</v>
      </c>
      <c r="G96" s="189">
        <v>23.9</v>
      </c>
      <c r="H96" s="185">
        <v>4.5</v>
      </c>
      <c r="I96" s="182">
        <v>0.04</v>
      </c>
      <c r="J96" s="182">
        <v>0.3</v>
      </c>
      <c r="K96" s="214">
        <v>73</v>
      </c>
      <c r="L96" s="122">
        <v>376</v>
      </c>
      <c r="M96" s="96"/>
    </row>
    <row r="97" spans="1:13" ht="15.75" customHeight="1" x14ac:dyDescent="0.25">
      <c r="A97" s="101"/>
      <c r="B97" s="197" t="s">
        <v>7</v>
      </c>
      <c r="C97" s="19">
        <v>30</v>
      </c>
      <c r="D97" s="177">
        <v>2</v>
      </c>
      <c r="E97" s="177">
        <v>0.4</v>
      </c>
      <c r="F97" s="177">
        <v>10</v>
      </c>
      <c r="G97" s="177">
        <v>10.5</v>
      </c>
      <c r="H97" s="20">
        <v>14.1</v>
      </c>
      <c r="I97" s="61">
        <v>1.2</v>
      </c>
      <c r="J97" s="61">
        <v>0</v>
      </c>
      <c r="K97" s="217">
        <v>52.2</v>
      </c>
      <c r="L97" s="120"/>
      <c r="M97" s="96"/>
    </row>
    <row r="98" spans="1:13" ht="15.75" customHeight="1" x14ac:dyDescent="0.25">
      <c r="A98" s="76"/>
      <c r="B98" s="102" t="s">
        <v>5</v>
      </c>
      <c r="C98" s="88">
        <v>545</v>
      </c>
      <c r="D98" s="178">
        <f>D92+D93+D94+D95+D96+D97</f>
        <v>17.689999999999998</v>
      </c>
      <c r="E98" s="178">
        <f t="shared" ref="E98:K98" si="18">E92+E93+E94+E95+E96+E97</f>
        <v>17.95</v>
      </c>
      <c r="F98" s="178">
        <f t="shared" si="18"/>
        <v>56.41</v>
      </c>
      <c r="G98" s="178">
        <f t="shared" si="18"/>
        <v>122.6</v>
      </c>
      <c r="H98" s="178">
        <f t="shared" si="18"/>
        <v>76.349999999999994</v>
      </c>
      <c r="I98" s="213">
        <f t="shared" si="18"/>
        <v>3.9299999999999997</v>
      </c>
      <c r="J98" s="213">
        <f t="shared" si="18"/>
        <v>26.04</v>
      </c>
      <c r="K98" s="106">
        <f t="shared" si="18"/>
        <v>462.4</v>
      </c>
      <c r="L98" s="104"/>
      <c r="M98" s="96"/>
    </row>
    <row r="99" spans="1:13" x14ac:dyDescent="0.25">
      <c r="A99" s="76"/>
      <c r="B99" s="102" t="s">
        <v>126</v>
      </c>
      <c r="C99" s="106">
        <f>K98*70/K106</f>
        <v>27.537859452101412</v>
      </c>
      <c r="D99" s="178"/>
      <c r="E99" s="178"/>
      <c r="F99" s="178"/>
      <c r="G99" s="189"/>
      <c r="H99" s="185"/>
      <c r="I99" s="182"/>
      <c r="J99" s="182"/>
      <c r="K99" s="214"/>
      <c r="L99" s="104"/>
      <c r="M99" s="96"/>
    </row>
    <row r="100" spans="1:13" x14ac:dyDescent="0.25">
      <c r="A100" s="135" t="s">
        <v>51</v>
      </c>
      <c r="B100" s="142" t="s">
        <v>172</v>
      </c>
      <c r="C100" s="143" t="s">
        <v>94</v>
      </c>
      <c r="D100" s="175">
        <v>8.2799999999999994</v>
      </c>
      <c r="E100" s="175">
        <v>3.2</v>
      </c>
      <c r="F100" s="175">
        <v>10</v>
      </c>
      <c r="G100" s="210">
        <v>33.700000000000003</v>
      </c>
      <c r="H100" s="186">
        <v>20.399999999999999</v>
      </c>
      <c r="I100" s="187">
        <v>0.56999999999999995</v>
      </c>
      <c r="J100" s="187">
        <v>0.3</v>
      </c>
      <c r="K100" s="216">
        <v>99</v>
      </c>
      <c r="L100" s="161" t="s">
        <v>173</v>
      </c>
      <c r="M100" s="96"/>
    </row>
    <row r="101" spans="1:13" x14ac:dyDescent="0.25">
      <c r="A101" s="76"/>
      <c r="B101" s="146" t="s">
        <v>85</v>
      </c>
      <c r="C101" s="147">
        <v>110</v>
      </c>
      <c r="D101" s="176">
        <v>2.5</v>
      </c>
      <c r="E101" s="176">
        <v>2</v>
      </c>
      <c r="F101" s="176">
        <v>19.399999999999999</v>
      </c>
      <c r="G101" s="210">
        <v>27.1</v>
      </c>
      <c r="H101" s="186">
        <v>20.399999999999999</v>
      </c>
      <c r="I101" s="187">
        <v>0.74</v>
      </c>
      <c r="J101" s="187">
        <v>12.11</v>
      </c>
      <c r="K101" s="216">
        <v>101</v>
      </c>
      <c r="L101" s="161">
        <v>321</v>
      </c>
      <c r="M101" s="96"/>
    </row>
    <row r="102" spans="1:13" x14ac:dyDescent="0.25">
      <c r="A102" s="76"/>
      <c r="B102" s="165" t="s">
        <v>116</v>
      </c>
      <c r="C102" s="19">
        <v>180</v>
      </c>
      <c r="D102" s="177">
        <v>5</v>
      </c>
      <c r="E102" s="177">
        <v>4.5999999999999996</v>
      </c>
      <c r="F102" s="177">
        <v>8.5</v>
      </c>
      <c r="G102" s="177">
        <v>226.8</v>
      </c>
      <c r="H102" s="20">
        <v>26.5</v>
      </c>
      <c r="I102" s="61">
        <v>0.2</v>
      </c>
      <c r="J102" s="61">
        <v>2.5</v>
      </c>
      <c r="K102" s="217">
        <v>102</v>
      </c>
      <c r="L102" s="120">
        <v>400</v>
      </c>
      <c r="M102" s="96"/>
    </row>
    <row r="103" spans="1:13" ht="15.75" customHeight="1" x14ac:dyDescent="0.25">
      <c r="A103" s="76"/>
      <c r="B103" s="18" t="s">
        <v>4</v>
      </c>
      <c r="C103" s="19">
        <v>20</v>
      </c>
      <c r="D103" s="177">
        <v>1.58</v>
      </c>
      <c r="E103" s="177">
        <v>0.2</v>
      </c>
      <c r="F103" s="177">
        <v>9.6999999999999993</v>
      </c>
      <c r="G103" s="211">
        <v>4.5999999999999996</v>
      </c>
      <c r="H103" s="188">
        <v>6.6</v>
      </c>
      <c r="I103" s="194">
        <v>0.4</v>
      </c>
      <c r="J103" s="194">
        <v>0</v>
      </c>
      <c r="K103" s="218">
        <v>47</v>
      </c>
      <c r="L103" s="121"/>
      <c r="M103" s="96"/>
    </row>
    <row r="104" spans="1:13" x14ac:dyDescent="0.25">
      <c r="A104" s="98"/>
      <c r="B104" s="102" t="s">
        <v>5</v>
      </c>
      <c r="C104" s="88">
        <v>385</v>
      </c>
      <c r="D104" s="178">
        <f>D100+D101+D102+D103</f>
        <v>17.36</v>
      </c>
      <c r="E104" s="178">
        <f t="shared" ref="E104:K104" si="19">E100+E101+E102+E103</f>
        <v>10</v>
      </c>
      <c r="F104" s="178">
        <f t="shared" si="19"/>
        <v>47.599999999999994</v>
      </c>
      <c r="G104" s="178">
        <f t="shared" si="19"/>
        <v>292.20000000000005</v>
      </c>
      <c r="H104" s="178">
        <f t="shared" si="19"/>
        <v>73.899999999999991</v>
      </c>
      <c r="I104" s="178">
        <f t="shared" si="19"/>
        <v>1.9100000000000001</v>
      </c>
      <c r="J104" s="178">
        <f t="shared" si="19"/>
        <v>14.91</v>
      </c>
      <c r="K104" s="178">
        <f t="shared" si="19"/>
        <v>349</v>
      </c>
      <c r="L104" s="104"/>
      <c r="M104" s="96"/>
    </row>
    <row r="105" spans="1:13" x14ac:dyDescent="0.25">
      <c r="A105" s="98"/>
      <c r="B105" s="102" t="s">
        <v>107</v>
      </c>
      <c r="C105" s="106">
        <f>K104*70/K106</f>
        <v>20.784413816573078</v>
      </c>
      <c r="D105" s="178"/>
      <c r="E105" s="178"/>
      <c r="F105" s="178"/>
      <c r="G105" s="174"/>
      <c r="H105" s="113"/>
      <c r="I105" s="154"/>
      <c r="J105" s="154"/>
      <c r="K105" s="112"/>
      <c r="L105" s="104"/>
      <c r="M105" s="97"/>
    </row>
    <row r="106" spans="1:13" x14ac:dyDescent="0.25">
      <c r="A106" s="98"/>
      <c r="B106" s="102" t="s">
        <v>24</v>
      </c>
      <c r="C106" s="151"/>
      <c r="D106" s="178">
        <f t="shared" ref="D106:K106" si="20">D87+D90+D98+D104</f>
        <v>43.92</v>
      </c>
      <c r="E106" s="178">
        <f t="shared" si="20"/>
        <v>39.96</v>
      </c>
      <c r="F106" s="178">
        <f t="shared" si="20"/>
        <v>159.01</v>
      </c>
      <c r="G106" s="178">
        <f t="shared" si="20"/>
        <v>508.80000000000007</v>
      </c>
      <c r="H106" s="178">
        <f t="shared" si="20"/>
        <v>203.04999999999995</v>
      </c>
      <c r="I106" s="213">
        <f t="shared" si="20"/>
        <v>8.14</v>
      </c>
      <c r="J106" s="213">
        <f t="shared" si="20"/>
        <v>48.870000000000005</v>
      </c>
      <c r="K106" s="106">
        <f t="shared" si="20"/>
        <v>1175.4000000000001</v>
      </c>
      <c r="L106" s="104"/>
      <c r="M106" s="96"/>
    </row>
    <row r="107" spans="1:13" ht="16.5" customHeight="1" x14ac:dyDescent="0.25">
      <c r="A107" s="99"/>
      <c r="B107" s="110" t="s">
        <v>13</v>
      </c>
      <c r="C107" s="111"/>
      <c r="D107" s="181"/>
      <c r="E107" s="181"/>
      <c r="F107" s="181"/>
      <c r="G107" s="173"/>
      <c r="H107" s="67"/>
      <c r="I107" s="103"/>
      <c r="J107" s="103"/>
      <c r="K107" s="148"/>
      <c r="L107" s="104"/>
      <c r="M107" s="96"/>
    </row>
    <row r="108" spans="1:13" ht="16.5" customHeight="1" x14ac:dyDescent="0.25">
      <c r="A108" s="245" t="s">
        <v>2</v>
      </c>
      <c r="B108" s="42" t="s">
        <v>137</v>
      </c>
      <c r="C108" s="43">
        <v>20</v>
      </c>
      <c r="D108" s="179">
        <v>1.7</v>
      </c>
      <c r="E108" s="179">
        <v>0.3</v>
      </c>
      <c r="F108" s="179">
        <v>10.7</v>
      </c>
      <c r="G108" s="177">
        <v>4.5999999999999996</v>
      </c>
      <c r="H108" s="20">
        <v>6.6</v>
      </c>
      <c r="I108" s="61">
        <v>0.4</v>
      </c>
      <c r="J108" s="61">
        <v>0</v>
      </c>
      <c r="K108" s="217">
        <v>49</v>
      </c>
      <c r="L108" s="120"/>
      <c r="M108" s="96"/>
    </row>
    <row r="109" spans="1:13" x14ac:dyDescent="0.25">
      <c r="A109" s="220"/>
      <c r="B109" s="42" t="s">
        <v>60</v>
      </c>
      <c r="C109" s="43" t="s">
        <v>153</v>
      </c>
      <c r="D109" s="179">
        <v>23.1</v>
      </c>
      <c r="E109" s="179">
        <v>5.9</v>
      </c>
      <c r="F109" s="179">
        <v>20.100000000000001</v>
      </c>
      <c r="G109" s="179">
        <v>210.3</v>
      </c>
      <c r="H109" s="198">
        <v>31.5</v>
      </c>
      <c r="I109" s="124">
        <v>1</v>
      </c>
      <c r="J109" s="124">
        <v>0.47</v>
      </c>
      <c r="K109" s="225">
        <v>226</v>
      </c>
      <c r="L109" s="125" t="s">
        <v>44</v>
      </c>
      <c r="M109" s="96"/>
    </row>
    <row r="110" spans="1:13" x14ac:dyDescent="0.25">
      <c r="A110" s="76"/>
      <c r="B110" s="31" t="s">
        <v>20</v>
      </c>
      <c r="C110" s="32">
        <v>150</v>
      </c>
      <c r="D110" s="180">
        <v>2.1</v>
      </c>
      <c r="E110" s="180">
        <v>1.9</v>
      </c>
      <c r="F110" s="180">
        <v>10.6</v>
      </c>
      <c r="G110" s="180">
        <v>94.3</v>
      </c>
      <c r="H110" s="79">
        <v>10.5</v>
      </c>
      <c r="I110" s="68">
        <v>0.1</v>
      </c>
      <c r="J110" s="68">
        <v>1.2</v>
      </c>
      <c r="K110" s="224">
        <v>68</v>
      </c>
      <c r="L110" s="69">
        <v>395</v>
      </c>
      <c r="M110" s="96"/>
    </row>
    <row r="111" spans="1:13" x14ac:dyDescent="0.25">
      <c r="A111" s="76"/>
      <c r="B111" s="105" t="s">
        <v>5</v>
      </c>
      <c r="C111" s="114">
        <v>319</v>
      </c>
      <c r="D111" s="117">
        <f>D108+D109+D110</f>
        <v>26.900000000000002</v>
      </c>
      <c r="E111" s="117">
        <f t="shared" ref="E111:K111" si="21">E108+E109+E110</f>
        <v>8.1</v>
      </c>
      <c r="F111" s="117">
        <f t="shared" si="21"/>
        <v>41.4</v>
      </c>
      <c r="G111" s="117">
        <f t="shared" si="21"/>
        <v>309.2</v>
      </c>
      <c r="H111" s="117">
        <f t="shared" si="21"/>
        <v>48.6</v>
      </c>
      <c r="I111" s="212">
        <f t="shared" si="21"/>
        <v>1.5</v>
      </c>
      <c r="J111" s="212">
        <f t="shared" si="21"/>
        <v>1.67</v>
      </c>
      <c r="K111" s="108">
        <f t="shared" si="21"/>
        <v>343</v>
      </c>
      <c r="L111" s="122"/>
      <c r="M111" s="96"/>
    </row>
    <row r="112" spans="1:13" ht="14.25" customHeight="1" x14ac:dyDescent="0.25">
      <c r="A112" s="76"/>
      <c r="B112" s="102" t="s">
        <v>105</v>
      </c>
      <c r="C112" s="115">
        <f>K111*70/K128</f>
        <v>19.922004646531697</v>
      </c>
      <c r="D112" s="117"/>
      <c r="E112" s="117"/>
      <c r="F112" s="117"/>
      <c r="G112" s="193"/>
      <c r="H112" s="184"/>
      <c r="I112" s="192"/>
      <c r="J112" s="192"/>
      <c r="K112" s="190"/>
      <c r="L112" s="122"/>
      <c r="M112" s="96"/>
    </row>
    <row r="113" spans="1:13" ht="15" customHeight="1" x14ac:dyDescent="0.25">
      <c r="A113" s="220" t="s">
        <v>29</v>
      </c>
      <c r="B113" s="18" t="s">
        <v>150</v>
      </c>
      <c r="C113" s="19">
        <v>65</v>
      </c>
      <c r="D113" s="177">
        <v>1</v>
      </c>
      <c r="E113" s="177">
        <v>0.3</v>
      </c>
      <c r="F113" s="177">
        <v>13.7</v>
      </c>
      <c r="G113" s="177">
        <v>5.2</v>
      </c>
      <c r="H113" s="20">
        <v>27.3</v>
      </c>
      <c r="I113" s="61">
        <v>0.39</v>
      </c>
      <c r="J113" s="61">
        <v>6.5</v>
      </c>
      <c r="K113" s="217">
        <v>61</v>
      </c>
      <c r="L113" s="120"/>
      <c r="M113" s="96"/>
    </row>
    <row r="114" spans="1:13" ht="13.5" customHeight="1" x14ac:dyDescent="0.25">
      <c r="A114" s="101"/>
      <c r="B114" s="102" t="s">
        <v>5</v>
      </c>
      <c r="C114" s="88">
        <v>65</v>
      </c>
      <c r="D114" s="178">
        <f>D113</f>
        <v>1</v>
      </c>
      <c r="E114" s="178">
        <f t="shared" ref="E114:K114" si="22">E113</f>
        <v>0.3</v>
      </c>
      <c r="F114" s="178">
        <f t="shared" si="22"/>
        <v>13.7</v>
      </c>
      <c r="G114" s="178">
        <f t="shared" si="22"/>
        <v>5.2</v>
      </c>
      <c r="H114" s="178">
        <f t="shared" si="22"/>
        <v>27.3</v>
      </c>
      <c r="I114" s="213">
        <f t="shared" si="22"/>
        <v>0.39</v>
      </c>
      <c r="J114" s="213">
        <f t="shared" si="22"/>
        <v>6.5</v>
      </c>
      <c r="K114" s="106">
        <f t="shared" si="22"/>
        <v>61</v>
      </c>
      <c r="L114" s="104"/>
      <c r="M114" s="96"/>
    </row>
    <row r="115" spans="1:13" ht="13.5" customHeight="1" x14ac:dyDescent="0.25">
      <c r="A115" s="101"/>
      <c r="B115" s="102" t="s">
        <v>106</v>
      </c>
      <c r="C115" s="108">
        <f>K114*70/K128</f>
        <v>3.5429804181878524</v>
      </c>
      <c r="D115" s="117"/>
      <c r="E115" s="117"/>
      <c r="F115" s="117"/>
      <c r="G115" s="193"/>
      <c r="H115" s="184"/>
      <c r="I115" s="192"/>
      <c r="J115" s="192"/>
      <c r="K115" s="190"/>
      <c r="L115" s="122"/>
      <c r="M115" s="96"/>
    </row>
    <row r="116" spans="1:13" x14ac:dyDescent="0.25">
      <c r="A116" s="220" t="s">
        <v>6</v>
      </c>
      <c r="B116" s="93" t="s">
        <v>131</v>
      </c>
      <c r="C116" s="152">
        <v>30</v>
      </c>
      <c r="D116" s="172">
        <v>0.6</v>
      </c>
      <c r="E116" s="172">
        <v>1.8</v>
      </c>
      <c r="F116" s="172">
        <v>3</v>
      </c>
      <c r="G116" s="189">
        <v>7</v>
      </c>
      <c r="H116" s="185">
        <v>6.2</v>
      </c>
      <c r="I116" s="182">
        <v>0.26</v>
      </c>
      <c r="J116" s="182">
        <v>3.08</v>
      </c>
      <c r="K116" s="214">
        <v>30</v>
      </c>
      <c r="L116" s="104">
        <v>45</v>
      </c>
      <c r="M116" s="96"/>
    </row>
    <row r="117" spans="1:13" x14ac:dyDescent="0.25">
      <c r="A117" s="101"/>
      <c r="B117" s="141" t="s">
        <v>81</v>
      </c>
      <c r="C117" s="92" t="s">
        <v>82</v>
      </c>
      <c r="D117" s="100">
        <v>3.34</v>
      </c>
      <c r="E117" s="100">
        <v>1.4</v>
      </c>
      <c r="F117" s="100">
        <v>19.8</v>
      </c>
      <c r="G117" s="189">
        <v>33.479999999999997</v>
      </c>
      <c r="H117" s="185">
        <v>33.299999999999997</v>
      </c>
      <c r="I117" s="182">
        <v>1.28</v>
      </c>
      <c r="J117" s="182">
        <v>5.6</v>
      </c>
      <c r="K117" s="214">
        <v>100</v>
      </c>
      <c r="L117" s="122">
        <v>78</v>
      </c>
      <c r="M117" s="96"/>
    </row>
    <row r="118" spans="1:13" x14ac:dyDescent="0.25">
      <c r="A118" s="76"/>
      <c r="B118" s="31" t="s">
        <v>71</v>
      </c>
      <c r="C118" s="32" t="s">
        <v>112</v>
      </c>
      <c r="D118" s="180">
        <v>16.079999999999998</v>
      </c>
      <c r="E118" s="180">
        <v>12.5</v>
      </c>
      <c r="F118" s="180">
        <v>4.9000000000000004</v>
      </c>
      <c r="G118" s="209">
        <v>24.3</v>
      </c>
      <c r="H118" s="183">
        <v>22.7</v>
      </c>
      <c r="I118" s="191">
        <v>0.96</v>
      </c>
      <c r="J118" s="191">
        <v>0.5</v>
      </c>
      <c r="K118" s="215">
        <v>195</v>
      </c>
      <c r="L118" s="75">
        <v>277</v>
      </c>
      <c r="M118" s="96"/>
    </row>
    <row r="119" spans="1:13" x14ac:dyDescent="0.25">
      <c r="A119" s="76"/>
      <c r="B119" s="42" t="s">
        <v>136</v>
      </c>
      <c r="C119" s="43">
        <v>110</v>
      </c>
      <c r="D119" s="179">
        <v>3.96</v>
      </c>
      <c r="E119" s="179">
        <v>1.8</v>
      </c>
      <c r="F119" s="179">
        <v>26.7</v>
      </c>
      <c r="G119" s="211">
        <v>3.6</v>
      </c>
      <c r="H119" s="188">
        <v>15.5</v>
      </c>
      <c r="I119" s="194">
        <v>0.8</v>
      </c>
      <c r="J119" s="194">
        <v>0</v>
      </c>
      <c r="K119" s="218">
        <v>132</v>
      </c>
      <c r="L119" s="121">
        <v>317</v>
      </c>
      <c r="M119" s="96"/>
    </row>
    <row r="120" spans="1:13" x14ac:dyDescent="0.25">
      <c r="A120" s="150"/>
      <c r="B120" s="93" t="s">
        <v>38</v>
      </c>
      <c r="C120" s="87">
        <v>150</v>
      </c>
      <c r="D120" s="172">
        <v>0.6</v>
      </c>
      <c r="E120" s="172">
        <v>0</v>
      </c>
      <c r="F120" s="172">
        <v>16</v>
      </c>
      <c r="G120" s="189">
        <v>16</v>
      </c>
      <c r="H120" s="185">
        <v>2.6</v>
      </c>
      <c r="I120" s="182">
        <v>0.47</v>
      </c>
      <c r="J120" s="182">
        <v>75</v>
      </c>
      <c r="K120" s="214">
        <v>69</v>
      </c>
      <c r="L120" s="122">
        <v>398</v>
      </c>
      <c r="M120" s="96"/>
    </row>
    <row r="121" spans="1:13" x14ac:dyDescent="0.25">
      <c r="A121" s="76"/>
      <c r="B121" s="197" t="s">
        <v>7</v>
      </c>
      <c r="C121" s="19">
        <v>30</v>
      </c>
      <c r="D121" s="177">
        <v>2</v>
      </c>
      <c r="E121" s="177">
        <v>0.4</v>
      </c>
      <c r="F121" s="177">
        <v>10</v>
      </c>
      <c r="G121" s="177">
        <v>10.5</v>
      </c>
      <c r="H121" s="20">
        <v>14.1</v>
      </c>
      <c r="I121" s="61">
        <v>1.2</v>
      </c>
      <c r="J121" s="61">
        <v>0</v>
      </c>
      <c r="K121" s="217">
        <v>52.2</v>
      </c>
      <c r="L121" s="120"/>
      <c r="M121" s="96"/>
    </row>
    <row r="122" spans="1:13" x14ac:dyDescent="0.25">
      <c r="A122" s="101"/>
      <c r="B122" s="102" t="s">
        <v>5</v>
      </c>
      <c r="C122" s="88">
        <v>590</v>
      </c>
      <c r="D122" s="178">
        <f>D116+D117+D118+D119+D120+D121</f>
        <v>26.580000000000002</v>
      </c>
      <c r="E122" s="178">
        <f t="shared" ref="E122:K122" si="23">E116+E117+E118+E119+E120+E121</f>
        <v>17.899999999999999</v>
      </c>
      <c r="F122" s="178">
        <f t="shared" si="23"/>
        <v>80.400000000000006</v>
      </c>
      <c r="G122" s="178">
        <f t="shared" si="23"/>
        <v>94.88</v>
      </c>
      <c r="H122" s="178">
        <f t="shared" si="23"/>
        <v>94.399999999999991</v>
      </c>
      <c r="I122" s="213">
        <f t="shared" si="23"/>
        <v>4.97</v>
      </c>
      <c r="J122" s="213">
        <f t="shared" si="23"/>
        <v>84.18</v>
      </c>
      <c r="K122" s="106">
        <f t="shared" si="23"/>
        <v>578.20000000000005</v>
      </c>
      <c r="L122" s="104"/>
      <c r="M122" s="96"/>
    </row>
    <row r="123" spans="1:13" x14ac:dyDescent="0.25">
      <c r="A123" s="101"/>
      <c r="B123" s="102" t="s">
        <v>126</v>
      </c>
      <c r="C123" s="106">
        <f>K122*70/K128</f>
        <v>33.58280783272486</v>
      </c>
      <c r="D123" s="178"/>
      <c r="E123" s="178"/>
      <c r="F123" s="178"/>
      <c r="G123" s="173"/>
      <c r="H123" s="67"/>
      <c r="I123" s="103"/>
      <c r="J123" s="103"/>
      <c r="K123" s="148"/>
      <c r="L123" s="104"/>
      <c r="M123" s="96"/>
    </row>
    <row r="124" spans="1:13" x14ac:dyDescent="0.25">
      <c r="A124" s="244" t="s">
        <v>51</v>
      </c>
      <c r="B124" s="165" t="s">
        <v>101</v>
      </c>
      <c r="C124" s="19">
        <v>180</v>
      </c>
      <c r="D124" s="177">
        <v>5</v>
      </c>
      <c r="E124" s="177">
        <v>4.5999999999999996</v>
      </c>
      <c r="F124" s="177">
        <v>7.1</v>
      </c>
      <c r="G124" s="177">
        <v>216</v>
      </c>
      <c r="H124" s="20">
        <v>25.2</v>
      </c>
      <c r="I124" s="61">
        <v>0.18</v>
      </c>
      <c r="J124" s="61">
        <v>0.9</v>
      </c>
      <c r="K124" s="217">
        <v>90</v>
      </c>
      <c r="L124" s="120">
        <v>401</v>
      </c>
      <c r="M124" s="96"/>
    </row>
    <row r="125" spans="1:13" x14ac:dyDescent="0.25">
      <c r="A125" s="76"/>
      <c r="B125" s="42" t="s">
        <v>59</v>
      </c>
      <c r="C125" s="238">
        <v>40</v>
      </c>
      <c r="D125" s="179">
        <v>2.5</v>
      </c>
      <c r="E125" s="179">
        <v>0.8</v>
      </c>
      <c r="F125" s="179">
        <v>30.8</v>
      </c>
      <c r="G125" s="177">
        <v>4.4000000000000004</v>
      </c>
      <c r="H125" s="20">
        <v>0</v>
      </c>
      <c r="I125" s="61">
        <v>0.3</v>
      </c>
      <c r="J125" s="61">
        <v>0</v>
      </c>
      <c r="K125" s="217">
        <v>133</v>
      </c>
      <c r="L125" s="120"/>
      <c r="M125" s="96"/>
    </row>
    <row r="126" spans="1:13" x14ac:dyDescent="0.25">
      <c r="A126" s="98"/>
      <c r="B126" s="102" t="s">
        <v>5</v>
      </c>
      <c r="C126" s="88">
        <v>220</v>
      </c>
      <c r="D126" s="178">
        <f>D124+D125</f>
        <v>7.5</v>
      </c>
      <c r="E126" s="178">
        <f t="shared" ref="E126:K126" si="24">E124+E125</f>
        <v>5.3999999999999995</v>
      </c>
      <c r="F126" s="178">
        <f t="shared" si="24"/>
        <v>37.9</v>
      </c>
      <c r="G126" s="178">
        <f t="shared" si="24"/>
        <v>220.4</v>
      </c>
      <c r="H126" s="178">
        <f t="shared" si="24"/>
        <v>25.2</v>
      </c>
      <c r="I126" s="178">
        <f t="shared" si="24"/>
        <v>0.48</v>
      </c>
      <c r="J126" s="178">
        <f t="shared" si="24"/>
        <v>0.9</v>
      </c>
      <c r="K126" s="178">
        <f t="shared" si="24"/>
        <v>223</v>
      </c>
      <c r="L126" s="104"/>
      <c r="M126" s="96"/>
    </row>
    <row r="127" spans="1:13" x14ac:dyDescent="0.25">
      <c r="A127" s="98"/>
      <c r="B127" s="102" t="s">
        <v>107</v>
      </c>
      <c r="C127" s="106">
        <f>K126*70/K128</f>
        <v>12.952207102555592</v>
      </c>
      <c r="D127" s="178"/>
      <c r="E127" s="178"/>
      <c r="F127" s="178"/>
      <c r="G127" s="189"/>
      <c r="H127" s="185"/>
      <c r="I127" s="182"/>
      <c r="J127" s="182"/>
      <c r="K127" s="214"/>
      <c r="L127" s="104"/>
      <c r="M127" s="97"/>
    </row>
    <row r="128" spans="1:13" x14ac:dyDescent="0.25">
      <c r="A128" s="99"/>
      <c r="B128" s="102" t="s">
        <v>24</v>
      </c>
      <c r="C128" s="88"/>
      <c r="D128" s="178">
        <f t="shared" ref="D128:K128" si="25">D111+D114+D122+D126</f>
        <v>61.980000000000004</v>
      </c>
      <c r="E128" s="178">
        <f t="shared" si="25"/>
        <v>31.699999999999996</v>
      </c>
      <c r="F128" s="178">
        <f t="shared" si="25"/>
        <v>173.4</v>
      </c>
      <c r="G128" s="178">
        <f t="shared" si="25"/>
        <v>629.67999999999995</v>
      </c>
      <c r="H128" s="178">
        <f t="shared" si="25"/>
        <v>195.5</v>
      </c>
      <c r="I128" s="213">
        <f t="shared" si="25"/>
        <v>7.34</v>
      </c>
      <c r="J128" s="213">
        <f t="shared" si="25"/>
        <v>93.250000000000014</v>
      </c>
      <c r="K128" s="106">
        <f t="shared" si="25"/>
        <v>1205.2</v>
      </c>
      <c r="L128" s="104"/>
      <c r="M128" s="97"/>
    </row>
    <row r="129" spans="1:13" ht="18.75" x14ac:dyDescent="0.25">
      <c r="A129" s="99"/>
      <c r="B129" s="110" t="s">
        <v>14</v>
      </c>
      <c r="C129" s="111"/>
      <c r="D129" s="181"/>
      <c r="E129" s="181"/>
      <c r="F129" s="181"/>
      <c r="G129" s="173"/>
      <c r="H129" s="67"/>
      <c r="I129" s="103"/>
      <c r="J129" s="103"/>
      <c r="K129" s="148"/>
      <c r="L129" s="104"/>
      <c r="M129" s="96"/>
    </row>
    <row r="130" spans="1:13" x14ac:dyDescent="0.25">
      <c r="A130" s="246" t="s">
        <v>2</v>
      </c>
      <c r="B130" s="18" t="s">
        <v>33</v>
      </c>
      <c r="C130" s="19">
        <v>25</v>
      </c>
      <c r="D130" s="177">
        <v>1.6</v>
      </c>
      <c r="E130" s="177">
        <v>4.2</v>
      </c>
      <c r="F130" s="177">
        <v>10.3</v>
      </c>
      <c r="G130" s="177">
        <v>5.8</v>
      </c>
      <c r="H130" s="20">
        <v>6.2</v>
      </c>
      <c r="I130" s="61">
        <v>0.4</v>
      </c>
      <c r="J130" s="61">
        <v>0</v>
      </c>
      <c r="K130" s="217">
        <v>85</v>
      </c>
      <c r="L130" s="196">
        <v>1</v>
      </c>
      <c r="M130" s="96"/>
    </row>
    <row r="131" spans="1:13" x14ac:dyDescent="0.25">
      <c r="A131" s="220"/>
      <c r="B131" s="18" t="s">
        <v>128</v>
      </c>
      <c r="C131" s="19" t="s">
        <v>109</v>
      </c>
      <c r="D131" s="177">
        <v>3.1</v>
      </c>
      <c r="E131" s="177">
        <v>5.3</v>
      </c>
      <c r="F131" s="177">
        <v>19.8</v>
      </c>
      <c r="G131" s="177">
        <v>3.6</v>
      </c>
      <c r="H131" s="20">
        <v>12.1</v>
      </c>
      <c r="I131" s="61">
        <v>0.3</v>
      </c>
      <c r="J131" s="61">
        <v>0</v>
      </c>
      <c r="K131" s="217">
        <v>139</v>
      </c>
      <c r="L131" s="196">
        <v>185</v>
      </c>
      <c r="M131" s="96"/>
    </row>
    <row r="132" spans="1:13" x14ac:dyDescent="0.25">
      <c r="A132" s="76"/>
      <c r="B132" s="42" t="s">
        <v>34</v>
      </c>
      <c r="C132" s="43">
        <v>150</v>
      </c>
      <c r="D132" s="179">
        <v>2.6</v>
      </c>
      <c r="E132" s="179">
        <v>2.2999999999999998</v>
      </c>
      <c r="F132" s="179">
        <v>11.2</v>
      </c>
      <c r="G132" s="177">
        <v>112</v>
      </c>
      <c r="H132" s="12">
        <v>13.5</v>
      </c>
      <c r="I132" s="58">
        <v>0.28000000000000003</v>
      </c>
      <c r="J132" s="58">
        <v>1.19</v>
      </c>
      <c r="K132" s="219">
        <v>75</v>
      </c>
      <c r="L132" s="48">
        <v>394</v>
      </c>
      <c r="M132" s="96"/>
    </row>
    <row r="133" spans="1:13" x14ac:dyDescent="0.25">
      <c r="A133" s="76"/>
      <c r="B133" s="105" t="s">
        <v>5</v>
      </c>
      <c r="C133" s="114">
        <v>275</v>
      </c>
      <c r="D133" s="117">
        <f>D130+D131+D132</f>
        <v>7.3000000000000007</v>
      </c>
      <c r="E133" s="117">
        <f t="shared" ref="E133:K133" si="26">E130+E131+E132</f>
        <v>11.8</v>
      </c>
      <c r="F133" s="117">
        <f t="shared" si="26"/>
        <v>41.3</v>
      </c>
      <c r="G133" s="117">
        <f t="shared" si="26"/>
        <v>121.4</v>
      </c>
      <c r="H133" s="117">
        <f t="shared" si="26"/>
        <v>31.8</v>
      </c>
      <c r="I133" s="212">
        <f t="shared" si="26"/>
        <v>0.98</v>
      </c>
      <c r="J133" s="212">
        <f t="shared" si="26"/>
        <v>1.19</v>
      </c>
      <c r="K133" s="108">
        <f t="shared" si="26"/>
        <v>299</v>
      </c>
      <c r="L133" s="122"/>
      <c r="M133" s="96"/>
    </row>
    <row r="134" spans="1:13" x14ac:dyDescent="0.25">
      <c r="A134" s="76"/>
      <c r="B134" s="102" t="s">
        <v>105</v>
      </c>
      <c r="C134" s="115">
        <f>K133*70/K150</f>
        <v>19.750872888553364</v>
      </c>
      <c r="D134" s="117"/>
      <c r="E134" s="117"/>
      <c r="F134" s="117"/>
      <c r="G134" s="193"/>
      <c r="H134" s="184"/>
      <c r="I134" s="192"/>
      <c r="J134" s="192"/>
      <c r="K134" s="190"/>
      <c r="L134" s="122"/>
      <c r="M134" s="96"/>
    </row>
    <row r="135" spans="1:13" ht="16.5" customHeight="1" x14ac:dyDescent="0.25">
      <c r="A135" s="220" t="s">
        <v>29</v>
      </c>
      <c r="B135" s="18" t="s">
        <v>150</v>
      </c>
      <c r="C135" s="19">
        <v>65</v>
      </c>
      <c r="D135" s="177">
        <v>1</v>
      </c>
      <c r="E135" s="177">
        <v>0.3</v>
      </c>
      <c r="F135" s="177">
        <v>13.7</v>
      </c>
      <c r="G135" s="177">
        <v>5.2</v>
      </c>
      <c r="H135" s="20">
        <v>27.3</v>
      </c>
      <c r="I135" s="61">
        <v>0.39</v>
      </c>
      <c r="J135" s="61">
        <v>6.5</v>
      </c>
      <c r="K135" s="217">
        <v>61</v>
      </c>
      <c r="L135" s="120"/>
      <c r="M135" s="96"/>
    </row>
    <row r="136" spans="1:13" ht="17.25" customHeight="1" x14ac:dyDescent="0.25">
      <c r="A136" s="101"/>
      <c r="B136" s="102" t="s">
        <v>5</v>
      </c>
      <c r="C136" s="88">
        <v>65</v>
      </c>
      <c r="D136" s="178">
        <f>D135</f>
        <v>1</v>
      </c>
      <c r="E136" s="178">
        <f t="shared" ref="E136:K136" si="27">E135</f>
        <v>0.3</v>
      </c>
      <c r="F136" s="178">
        <f t="shared" si="27"/>
        <v>13.7</v>
      </c>
      <c r="G136" s="178">
        <f t="shared" si="27"/>
        <v>5.2</v>
      </c>
      <c r="H136" s="178">
        <f t="shared" si="27"/>
        <v>27.3</v>
      </c>
      <c r="I136" s="213">
        <f t="shared" si="27"/>
        <v>0.39</v>
      </c>
      <c r="J136" s="213">
        <f t="shared" si="27"/>
        <v>6.5</v>
      </c>
      <c r="K136" s="106">
        <f t="shared" si="27"/>
        <v>61</v>
      </c>
      <c r="L136" s="104"/>
      <c r="M136" s="96"/>
    </row>
    <row r="137" spans="1:13" x14ac:dyDescent="0.25">
      <c r="A137" s="101"/>
      <c r="B137" s="102" t="s">
        <v>106</v>
      </c>
      <c r="C137" s="106">
        <f>K136*70/K150</f>
        <v>4.0294422949891473</v>
      </c>
      <c r="D137" s="178"/>
      <c r="E137" s="178"/>
      <c r="F137" s="178"/>
      <c r="G137" s="189"/>
      <c r="H137" s="185"/>
      <c r="I137" s="182"/>
      <c r="J137" s="182"/>
      <c r="K137" s="214"/>
      <c r="L137" s="104"/>
      <c r="M137" s="96"/>
    </row>
    <row r="138" spans="1:13" x14ac:dyDescent="0.25">
      <c r="A138" s="220" t="s">
        <v>6</v>
      </c>
      <c r="B138" s="93" t="s">
        <v>132</v>
      </c>
      <c r="C138" s="87">
        <v>30</v>
      </c>
      <c r="D138" s="172">
        <v>0.6</v>
      </c>
      <c r="E138" s="172">
        <v>1.5</v>
      </c>
      <c r="F138" s="172">
        <v>3.4</v>
      </c>
      <c r="G138" s="189">
        <v>9.1999999999999993</v>
      </c>
      <c r="H138" s="185">
        <v>12.4</v>
      </c>
      <c r="I138" s="182">
        <v>0.37</v>
      </c>
      <c r="J138" s="182">
        <v>1.54</v>
      </c>
      <c r="K138" s="214">
        <v>27.5</v>
      </c>
      <c r="L138" s="122">
        <v>54</v>
      </c>
      <c r="M138" s="96"/>
    </row>
    <row r="139" spans="1:13" x14ac:dyDescent="0.25">
      <c r="A139" s="101"/>
      <c r="B139" s="93" t="s">
        <v>30</v>
      </c>
      <c r="C139" s="87">
        <v>150</v>
      </c>
      <c r="D139" s="172">
        <v>1.4</v>
      </c>
      <c r="E139" s="172">
        <v>2.1</v>
      </c>
      <c r="F139" s="172">
        <v>10.1</v>
      </c>
      <c r="G139" s="189">
        <v>14.1</v>
      </c>
      <c r="H139" s="185">
        <v>12</v>
      </c>
      <c r="I139" s="182">
        <v>0.5</v>
      </c>
      <c r="J139" s="182">
        <v>3.45</v>
      </c>
      <c r="K139" s="214">
        <v>63</v>
      </c>
      <c r="L139" s="122">
        <v>85</v>
      </c>
      <c r="M139" s="96"/>
    </row>
    <row r="140" spans="1:13" x14ac:dyDescent="0.25">
      <c r="A140" s="76"/>
      <c r="B140" s="197" t="s">
        <v>127</v>
      </c>
      <c r="C140" s="19">
        <v>50</v>
      </c>
      <c r="D140" s="177">
        <v>8</v>
      </c>
      <c r="E140" s="177">
        <v>7.4</v>
      </c>
      <c r="F140" s="177">
        <v>9.1999999999999993</v>
      </c>
      <c r="G140" s="177">
        <v>22</v>
      </c>
      <c r="H140" s="20">
        <v>13.1</v>
      </c>
      <c r="I140" s="61">
        <v>0.9</v>
      </c>
      <c r="J140" s="61">
        <v>0.42</v>
      </c>
      <c r="K140" s="217">
        <v>134</v>
      </c>
      <c r="L140" s="120">
        <v>305</v>
      </c>
      <c r="M140" s="96"/>
    </row>
    <row r="141" spans="1:13" x14ac:dyDescent="0.25">
      <c r="A141" s="76"/>
      <c r="B141" s="18" t="s">
        <v>25</v>
      </c>
      <c r="C141" s="19">
        <v>110</v>
      </c>
      <c r="D141" s="177">
        <v>2.5</v>
      </c>
      <c r="E141" s="177">
        <v>3.9</v>
      </c>
      <c r="F141" s="177">
        <v>11.6</v>
      </c>
      <c r="G141" s="177">
        <v>61</v>
      </c>
      <c r="H141" s="20">
        <v>22.7</v>
      </c>
      <c r="I141" s="61">
        <v>0.9</v>
      </c>
      <c r="J141" s="61">
        <v>18.899999999999999</v>
      </c>
      <c r="K141" s="217">
        <v>88</v>
      </c>
      <c r="L141" s="120">
        <v>336</v>
      </c>
      <c r="M141" s="96"/>
    </row>
    <row r="142" spans="1:13" ht="15" customHeight="1" x14ac:dyDescent="0.25">
      <c r="A142" s="135"/>
      <c r="B142" s="42" t="s">
        <v>50</v>
      </c>
      <c r="C142" s="43">
        <v>150</v>
      </c>
      <c r="D142" s="179">
        <v>0.5</v>
      </c>
      <c r="E142" s="179">
        <v>0.3</v>
      </c>
      <c r="F142" s="179">
        <v>24.5</v>
      </c>
      <c r="G142" s="177">
        <v>30</v>
      </c>
      <c r="H142" s="20">
        <v>13.5</v>
      </c>
      <c r="I142" s="61">
        <v>0.6</v>
      </c>
      <c r="J142" s="61">
        <v>3</v>
      </c>
      <c r="K142" s="217">
        <v>102</v>
      </c>
      <c r="L142" s="120">
        <v>399</v>
      </c>
      <c r="M142" s="96"/>
    </row>
    <row r="143" spans="1:13" x14ac:dyDescent="0.25">
      <c r="A143" s="76"/>
      <c r="B143" s="197" t="s">
        <v>7</v>
      </c>
      <c r="C143" s="19">
        <v>30</v>
      </c>
      <c r="D143" s="177">
        <v>2</v>
      </c>
      <c r="E143" s="177">
        <v>0.4</v>
      </c>
      <c r="F143" s="177">
        <v>10</v>
      </c>
      <c r="G143" s="177">
        <v>10.5</v>
      </c>
      <c r="H143" s="20">
        <v>14.1</v>
      </c>
      <c r="I143" s="61">
        <v>1.2</v>
      </c>
      <c r="J143" s="61">
        <v>0</v>
      </c>
      <c r="K143" s="217">
        <v>52.2</v>
      </c>
      <c r="L143" s="120"/>
      <c r="M143" s="96"/>
    </row>
    <row r="144" spans="1:13" ht="15" customHeight="1" x14ac:dyDescent="0.25">
      <c r="A144" s="101"/>
      <c r="B144" s="102" t="s">
        <v>5</v>
      </c>
      <c r="C144" s="88">
        <v>520</v>
      </c>
      <c r="D144" s="178">
        <f>D138+D139+D140+D141+D142+D143</f>
        <v>15</v>
      </c>
      <c r="E144" s="178">
        <f t="shared" ref="E144:K144" si="28">E138+E139+E140+E141+E142+E143</f>
        <v>15.600000000000001</v>
      </c>
      <c r="F144" s="178">
        <f t="shared" si="28"/>
        <v>68.8</v>
      </c>
      <c r="G144" s="178">
        <f t="shared" si="28"/>
        <v>146.80000000000001</v>
      </c>
      <c r="H144" s="178">
        <f t="shared" si="28"/>
        <v>87.8</v>
      </c>
      <c r="I144" s="213">
        <f t="shared" si="28"/>
        <v>4.47</v>
      </c>
      <c r="J144" s="213">
        <f t="shared" si="28"/>
        <v>27.31</v>
      </c>
      <c r="K144" s="106">
        <f t="shared" si="28"/>
        <v>466.7</v>
      </c>
      <c r="L144" s="104"/>
      <c r="M144" s="96"/>
    </row>
    <row r="145" spans="1:13" x14ac:dyDescent="0.25">
      <c r="A145" s="101"/>
      <c r="B145" s="102" t="s">
        <v>126</v>
      </c>
      <c r="C145" s="106">
        <f>K144*70/K150</f>
        <v>30.82853637822025</v>
      </c>
      <c r="D145" s="178"/>
      <c r="E145" s="178"/>
      <c r="F145" s="178"/>
      <c r="G145" s="189"/>
      <c r="H145" s="185"/>
      <c r="I145" s="182"/>
      <c r="J145" s="182"/>
      <c r="K145" s="214"/>
      <c r="L145" s="104"/>
      <c r="M145" s="96"/>
    </row>
    <row r="146" spans="1:13" x14ac:dyDescent="0.25">
      <c r="A146" s="244" t="s">
        <v>51</v>
      </c>
      <c r="B146" s="165" t="s">
        <v>101</v>
      </c>
      <c r="C146" s="19">
        <v>180</v>
      </c>
      <c r="D146" s="177">
        <v>5</v>
      </c>
      <c r="E146" s="177">
        <v>4.5999999999999996</v>
      </c>
      <c r="F146" s="177">
        <v>7.1</v>
      </c>
      <c r="G146" s="177">
        <v>216</v>
      </c>
      <c r="H146" s="20">
        <v>25.2</v>
      </c>
      <c r="I146" s="61">
        <v>0.18</v>
      </c>
      <c r="J146" s="61">
        <v>0.9</v>
      </c>
      <c r="K146" s="217">
        <v>90</v>
      </c>
      <c r="L146" s="120">
        <v>401</v>
      </c>
      <c r="M146" s="96"/>
    </row>
    <row r="147" spans="1:13" x14ac:dyDescent="0.25">
      <c r="A147" s="76"/>
      <c r="B147" s="42" t="s">
        <v>117</v>
      </c>
      <c r="C147" s="238">
        <v>40</v>
      </c>
      <c r="D147" s="179">
        <v>3.5</v>
      </c>
      <c r="E147" s="179">
        <v>4.3</v>
      </c>
      <c r="F147" s="179">
        <v>24</v>
      </c>
      <c r="G147" s="177">
        <v>9</v>
      </c>
      <c r="H147" s="20">
        <v>11.4</v>
      </c>
      <c r="I147" s="61">
        <v>0.56000000000000005</v>
      </c>
      <c r="J147" s="61">
        <v>0</v>
      </c>
      <c r="K147" s="217">
        <v>143</v>
      </c>
      <c r="L147" s="120">
        <v>467</v>
      </c>
      <c r="M147" s="96"/>
    </row>
    <row r="148" spans="1:13" x14ac:dyDescent="0.25">
      <c r="A148" s="98"/>
      <c r="B148" s="102" t="s">
        <v>5</v>
      </c>
      <c r="C148" s="88">
        <v>220</v>
      </c>
      <c r="D148" s="178">
        <f>D146+D147</f>
        <v>8.5</v>
      </c>
      <c r="E148" s="178">
        <f t="shared" ref="E148:K148" si="29">E146+E147</f>
        <v>8.8999999999999986</v>
      </c>
      <c r="F148" s="178">
        <f t="shared" si="29"/>
        <v>31.1</v>
      </c>
      <c r="G148" s="178">
        <f t="shared" si="29"/>
        <v>225</v>
      </c>
      <c r="H148" s="178">
        <f t="shared" si="29"/>
        <v>36.6</v>
      </c>
      <c r="I148" s="178">
        <f t="shared" si="29"/>
        <v>0.74</v>
      </c>
      <c r="J148" s="178">
        <f t="shared" si="29"/>
        <v>0.9</v>
      </c>
      <c r="K148" s="178">
        <f t="shared" si="29"/>
        <v>233</v>
      </c>
      <c r="L148" s="153"/>
      <c r="M148" s="96"/>
    </row>
    <row r="149" spans="1:13" x14ac:dyDescent="0.25">
      <c r="A149" s="98"/>
      <c r="B149" s="102" t="s">
        <v>107</v>
      </c>
      <c r="C149" s="106">
        <f>K148*70/K150</f>
        <v>15.391148438237236</v>
      </c>
      <c r="D149" s="178"/>
      <c r="E149" s="178"/>
      <c r="F149" s="178"/>
      <c r="G149" s="189"/>
      <c r="H149" s="185"/>
      <c r="I149" s="182"/>
      <c r="J149" s="182"/>
      <c r="K149" s="214"/>
      <c r="L149" s="153"/>
      <c r="M149" s="96"/>
    </row>
    <row r="150" spans="1:13" x14ac:dyDescent="0.25">
      <c r="A150" s="99"/>
      <c r="B150" s="102" t="s">
        <v>24</v>
      </c>
      <c r="C150" s="88"/>
      <c r="D150" s="178">
        <f t="shared" ref="D150:K150" si="30">D133+D136+D144+D148</f>
        <v>31.8</v>
      </c>
      <c r="E150" s="178">
        <f t="shared" si="30"/>
        <v>36.6</v>
      </c>
      <c r="F150" s="178">
        <f t="shared" si="30"/>
        <v>154.9</v>
      </c>
      <c r="G150" s="178">
        <f t="shared" si="30"/>
        <v>498.40000000000003</v>
      </c>
      <c r="H150" s="178">
        <f t="shared" si="30"/>
        <v>183.5</v>
      </c>
      <c r="I150" s="213">
        <f t="shared" si="30"/>
        <v>6.58</v>
      </c>
      <c r="J150" s="213">
        <f t="shared" si="30"/>
        <v>35.9</v>
      </c>
      <c r="K150" s="106">
        <f t="shared" si="30"/>
        <v>1059.7</v>
      </c>
      <c r="L150" s="104"/>
      <c r="M150" s="97"/>
    </row>
    <row r="151" spans="1:13" ht="18.75" x14ac:dyDescent="0.25">
      <c r="A151" s="99"/>
      <c r="B151" s="110" t="s">
        <v>15</v>
      </c>
      <c r="C151" s="111"/>
      <c r="D151" s="181"/>
      <c r="E151" s="181"/>
      <c r="F151" s="181"/>
      <c r="G151" s="210"/>
      <c r="H151" s="186"/>
      <c r="I151" s="187"/>
      <c r="J151" s="187"/>
      <c r="K151" s="216"/>
      <c r="L151" s="104"/>
      <c r="M151" s="96"/>
    </row>
    <row r="152" spans="1:13" x14ac:dyDescent="0.25">
      <c r="A152" s="246" t="s">
        <v>2</v>
      </c>
      <c r="B152" s="42" t="s">
        <v>32</v>
      </c>
      <c r="C152" s="43" t="s">
        <v>52</v>
      </c>
      <c r="D152" s="179">
        <v>3.4</v>
      </c>
      <c r="E152" s="179">
        <v>6.1</v>
      </c>
      <c r="F152" s="179">
        <v>10.3</v>
      </c>
      <c r="G152" s="177">
        <v>68.3</v>
      </c>
      <c r="H152" s="20">
        <v>9.5</v>
      </c>
      <c r="I152" s="61">
        <v>0.5</v>
      </c>
      <c r="J152" s="61">
        <v>0</v>
      </c>
      <c r="K152" s="217">
        <v>110</v>
      </c>
      <c r="L152" s="120">
        <v>3</v>
      </c>
      <c r="M152" s="96"/>
    </row>
    <row r="153" spans="1:13" x14ac:dyDescent="0.25">
      <c r="A153" s="220"/>
      <c r="B153" s="93" t="s">
        <v>129</v>
      </c>
      <c r="C153" s="87">
        <v>150</v>
      </c>
      <c r="D153" s="172">
        <v>4.2</v>
      </c>
      <c r="E153" s="172">
        <v>3.82</v>
      </c>
      <c r="F153" s="172">
        <v>14.6</v>
      </c>
      <c r="G153" s="189">
        <v>121.2</v>
      </c>
      <c r="H153" s="185">
        <v>18.100000000000001</v>
      </c>
      <c r="I153" s="182">
        <v>0.38</v>
      </c>
      <c r="J153" s="182">
        <v>0.68</v>
      </c>
      <c r="K153" s="214">
        <v>106</v>
      </c>
      <c r="L153" s="122">
        <v>93</v>
      </c>
      <c r="M153" s="96"/>
    </row>
    <row r="154" spans="1:13" x14ac:dyDescent="0.25">
      <c r="A154" s="76"/>
      <c r="B154" s="10" t="s">
        <v>3</v>
      </c>
      <c r="C154" s="11">
        <v>150</v>
      </c>
      <c r="D154" s="52">
        <v>3.1</v>
      </c>
      <c r="E154" s="52">
        <v>2.2999999999999998</v>
      </c>
      <c r="F154" s="52">
        <v>12.9</v>
      </c>
      <c r="G154" s="52">
        <v>114.7</v>
      </c>
      <c r="H154" s="12">
        <v>16.7</v>
      </c>
      <c r="I154" s="58">
        <v>0.4</v>
      </c>
      <c r="J154" s="58">
        <v>1.2</v>
      </c>
      <c r="K154" s="219">
        <v>84</v>
      </c>
      <c r="L154" s="48">
        <v>397</v>
      </c>
      <c r="M154" s="96"/>
    </row>
    <row r="155" spans="1:13" x14ac:dyDescent="0.25">
      <c r="A155" s="76"/>
      <c r="B155" s="105" t="s">
        <v>5</v>
      </c>
      <c r="C155" s="114">
        <v>332</v>
      </c>
      <c r="D155" s="117">
        <f>D152+D153+D154</f>
        <v>10.7</v>
      </c>
      <c r="E155" s="117">
        <f t="shared" ref="E155:K155" si="31">E152+E153+E154</f>
        <v>12.219999999999999</v>
      </c>
      <c r="F155" s="117">
        <f t="shared" si="31"/>
        <v>37.799999999999997</v>
      </c>
      <c r="G155" s="117">
        <f t="shared" si="31"/>
        <v>304.2</v>
      </c>
      <c r="H155" s="117">
        <f t="shared" si="31"/>
        <v>44.3</v>
      </c>
      <c r="I155" s="212">
        <f t="shared" si="31"/>
        <v>1.28</v>
      </c>
      <c r="J155" s="212">
        <f t="shared" si="31"/>
        <v>1.88</v>
      </c>
      <c r="K155" s="108">
        <f t="shared" si="31"/>
        <v>300</v>
      </c>
      <c r="L155" s="122"/>
      <c r="M155" s="96"/>
    </row>
    <row r="156" spans="1:13" ht="15.75" customHeight="1" x14ac:dyDescent="0.25">
      <c r="A156" s="76"/>
      <c r="B156" s="102" t="s">
        <v>105</v>
      </c>
      <c r="C156" s="115">
        <f>K155*70/K173</f>
        <v>18.531591951994351</v>
      </c>
      <c r="D156" s="117"/>
      <c r="E156" s="117"/>
      <c r="F156" s="117"/>
      <c r="G156" s="193"/>
      <c r="H156" s="184"/>
      <c r="I156" s="192"/>
      <c r="J156" s="192"/>
      <c r="K156" s="190"/>
      <c r="L156" s="122"/>
      <c r="M156" s="96"/>
    </row>
    <row r="157" spans="1:13" x14ac:dyDescent="0.25">
      <c r="A157" s="220" t="s">
        <v>29</v>
      </c>
      <c r="B157" s="18" t="s">
        <v>150</v>
      </c>
      <c r="C157" s="19">
        <v>65</v>
      </c>
      <c r="D157" s="177">
        <v>1</v>
      </c>
      <c r="E157" s="177">
        <v>0.3</v>
      </c>
      <c r="F157" s="177">
        <v>13.7</v>
      </c>
      <c r="G157" s="177">
        <v>5.2</v>
      </c>
      <c r="H157" s="20">
        <v>27.3</v>
      </c>
      <c r="I157" s="61">
        <v>0.39</v>
      </c>
      <c r="J157" s="61">
        <v>6.5</v>
      </c>
      <c r="K157" s="217">
        <v>61</v>
      </c>
      <c r="L157" s="120"/>
      <c r="M157" s="96"/>
    </row>
    <row r="158" spans="1:13" x14ac:dyDescent="0.25">
      <c r="A158" s="101"/>
      <c r="B158" s="102" t="s">
        <v>5</v>
      </c>
      <c r="C158" s="88">
        <v>65</v>
      </c>
      <c r="D158" s="178">
        <f>D157</f>
        <v>1</v>
      </c>
      <c r="E158" s="178">
        <f t="shared" ref="E158:K158" si="32">E157</f>
        <v>0.3</v>
      </c>
      <c r="F158" s="178">
        <f t="shared" si="32"/>
        <v>13.7</v>
      </c>
      <c r="G158" s="178">
        <f t="shared" si="32"/>
        <v>5.2</v>
      </c>
      <c r="H158" s="178">
        <f t="shared" si="32"/>
        <v>27.3</v>
      </c>
      <c r="I158" s="213">
        <f t="shared" si="32"/>
        <v>0.39</v>
      </c>
      <c r="J158" s="213">
        <f t="shared" si="32"/>
        <v>6.5</v>
      </c>
      <c r="K158" s="106">
        <f t="shared" si="32"/>
        <v>61</v>
      </c>
      <c r="L158" s="104"/>
      <c r="M158" s="96"/>
    </row>
    <row r="159" spans="1:13" x14ac:dyDescent="0.25">
      <c r="A159" s="101"/>
      <c r="B159" s="102" t="s">
        <v>106</v>
      </c>
      <c r="C159" s="108">
        <f>K158*70/K173</f>
        <v>3.7680903635721847</v>
      </c>
      <c r="D159" s="117"/>
      <c r="E159" s="117"/>
      <c r="F159" s="117"/>
      <c r="G159" s="193"/>
      <c r="H159" s="184"/>
      <c r="I159" s="192"/>
      <c r="J159" s="192"/>
      <c r="K159" s="190"/>
      <c r="L159" s="122"/>
      <c r="M159" s="96"/>
    </row>
    <row r="160" spans="1:13" x14ac:dyDescent="0.25">
      <c r="A160" s="220" t="s">
        <v>6</v>
      </c>
      <c r="B160" s="93" t="s">
        <v>133</v>
      </c>
      <c r="C160" s="118">
        <v>30</v>
      </c>
      <c r="D160" s="172">
        <v>0.37</v>
      </c>
      <c r="E160" s="172">
        <v>1.8</v>
      </c>
      <c r="F160" s="172">
        <v>2</v>
      </c>
      <c r="G160" s="174">
        <v>10.5</v>
      </c>
      <c r="H160" s="113">
        <v>6.3</v>
      </c>
      <c r="I160" s="154">
        <v>0.4</v>
      </c>
      <c r="J160" s="154">
        <v>2.85</v>
      </c>
      <c r="K160" s="112">
        <v>25.5</v>
      </c>
      <c r="L160" s="104">
        <v>33</v>
      </c>
      <c r="M160" s="96"/>
    </row>
    <row r="161" spans="1:13" x14ac:dyDescent="0.25">
      <c r="A161" s="76"/>
      <c r="B161" s="93" t="s">
        <v>84</v>
      </c>
      <c r="C161" s="87" t="s">
        <v>31</v>
      </c>
      <c r="D161" s="172">
        <v>1.3</v>
      </c>
      <c r="E161" s="172">
        <v>3.5</v>
      </c>
      <c r="F161" s="172">
        <v>6.4</v>
      </c>
      <c r="G161" s="189">
        <v>26</v>
      </c>
      <c r="H161" s="185">
        <v>13.35</v>
      </c>
      <c r="I161" s="182">
        <v>0.48</v>
      </c>
      <c r="J161" s="182">
        <v>11.08</v>
      </c>
      <c r="K161" s="214">
        <v>61</v>
      </c>
      <c r="L161" s="122">
        <v>67</v>
      </c>
      <c r="M161" s="96"/>
    </row>
    <row r="162" spans="1:13" ht="25.5" x14ac:dyDescent="0.25">
      <c r="A162" s="76"/>
      <c r="B162" s="93" t="s">
        <v>124</v>
      </c>
      <c r="C162" s="87" t="s">
        <v>121</v>
      </c>
      <c r="D162" s="172">
        <v>18.399999999999999</v>
      </c>
      <c r="E162" s="172">
        <v>13</v>
      </c>
      <c r="F162" s="172">
        <v>27.5</v>
      </c>
      <c r="G162" s="189">
        <v>22.5</v>
      </c>
      <c r="H162" s="185">
        <v>41</v>
      </c>
      <c r="I162" s="182">
        <v>1.65</v>
      </c>
      <c r="J162" s="182">
        <v>17.850000000000001</v>
      </c>
      <c r="K162" s="214">
        <v>293</v>
      </c>
      <c r="L162" s="122" t="s">
        <v>111</v>
      </c>
      <c r="M162" s="96"/>
    </row>
    <row r="163" spans="1:13" x14ac:dyDescent="0.25">
      <c r="A163" s="76"/>
      <c r="B163" s="42" t="s">
        <v>54</v>
      </c>
      <c r="C163" s="43">
        <v>150</v>
      </c>
      <c r="D163" s="179">
        <v>0.2</v>
      </c>
      <c r="E163" s="179">
        <v>0</v>
      </c>
      <c r="F163" s="179">
        <v>16.600000000000001</v>
      </c>
      <c r="G163" s="177">
        <v>10.4</v>
      </c>
      <c r="H163" s="20">
        <v>3.7</v>
      </c>
      <c r="I163" s="61">
        <v>0.2</v>
      </c>
      <c r="J163" s="61">
        <v>18.3</v>
      </c>
      <c r="K163" s="217">
        <v>67</v>
      </c>
      <c r="L163" s="120">
        <v>378</v>
      </c>
      <c r="M163" s="96"/>
    </row>
    <row r="164" spans="1:13" x14ac:dyDescent="0.25">
      <c r="A164" s="76"/>
      <c r="B164" s="197" t="s">
        <v>7</v>
      </c>
      <c r="C164" s="19">
        <v>30</v>
      </c>
      <c r="D164" s="177">
        <v>2</v>
      </c>
      <c r="E164" s="177">
        <v>0.4</v>
      </c>
      <c r="F164" s="177">
        <v>10</v>
      </c>
      <c r="G164" s="177">
        <v>10.5</v>
      </c>
      <c r="H164" s="20">
        <v>14.1</v>
      </c>
      <c r="I164" s="61">
        <v>1.2</v>
      </c>
      <c r="J164" s="61">
        <v>0</v>
      </c>
      <c r="K164" s="217">
        <v>52.2</v>
      </c>
      <c r="L164" s="120"/>
      <c r="M164" s="96"/>
    </row>
    <row r="165" spans="1:13" x14ac:dyDescent="0.25">
      <c r="A165" s="76"/>
      <c r="B165" s="102" t="s">
        <v>5</v>
      </c>
      <c r="C165" s="88">
        <v>540</v>
      </c>
      <c r="D165" s="178">
        <f>D160+D161+D162+D163+D164</f>
        <v>22.27</v>
      </c>
      <c r="E165" s="178">
        <f t="shared" ref="E165:K165" si="33">E160+E161+E162+E163+E164</f>
        <v>18.7</v>
      </c>
      <c r="F165" s="178">
        <f t="shared" si="33"/>
        <v>62.5</v>
      </c>
      <c r="G165" s="178">
        <f t="shared" si="33"/>
        <v>79.900000000000006</v>
      </c>
      <c r="H165" s="178">
        <f t="shared" si="33"/>
        <v>78.449999999999989</v>
      </c>
      <c r="I165" s="213">
        <f t="shared" si="33"/>
        <v>3.9299999999999997</v>
      </c>
      <c r="J165" s="213">
        <f t="shared" si="33"/>
        <v>50.08</v>
      </c>
      <c r="K165" s="106">
        <f t="shared" si="33"/>
        <v>498.7</v>
      </c>
      <c r="L165" s="122"/>
      <c r="M165" s="96"/>
    </row>
    <row r="166" spans="1:13" x14ac:dyDescent="0.25">
      <c r="A166" s="76"/>
      <c r="B166" s="102" t="s">
        <v>126</v>
      </c>
      <c r="C166" s="106">
        <f>K165*70/K173</f>
        <v>30.805683021531944</v>
      </c>
      <c r="D166" s="178"/>
      <c r="E166" s="178"/>
      <c r="F166" s="178"/>
      <c r="G166" s="193"/>
      <c r="H166" s="184"/>
      <c r="I166" s="192"/>
      <c r="J166" s="192"/>
      <c r="K166" s="190"/>
      <c r="L166" s="122"/>
      <c r="M166" s="96"/>
    </row>
    <row r="167" spans="1:13" x14ac:dyDescent="0.25">
      <c r="A167" s="244" t="s">
        <v>51</v>
      </c>
      <c r="B167" s="93" t="s">
        <v>96</v>
      </c>
      <c r="C167" s="87">
        <v>100</v>
      </c>
      <c r="D167" s="172">
        <v>17.2</v>
      </c>
      <c r="E167" s="172">
        <v>4.7</v>
      </c>
      <c r="F167" s="172">
        <v>4.2</v>
      </c>
      <c r="G167" s="210">
        <v>155.69999999999999</v>
      </c>
      <c r="H167" s="186">
        <v>26</v>
      </c>
      <c r="I167" s="187">
        <v>0.8</v>
      </c>
      <c r="J167" s="187">
        <v>0.25</v>
      </c>
      <c r="K167" s="216">
        <v>168</v>
      </c>
      <c r="L167" s="122">
        <v>231</v>
      </c>
      <c r="M167" s="96"/>
    </row>
    <row r="168" spans="1:13" x14ac:dyDescent="0.25">
      <c r="A168" s="109"/>
      <c r="B168" s="146" t="s">
        <v>97</v>
      </c>
      <c r="C168" s="147">
        <v>30</v>
      </c>
      <c r="D168" s="176">
        <v>0.57999999999999996</v>
      </c>
      <c r="E168" s="176">
        <v>1.36</v>
      </c>
      <c r="F168" s="176">
        <v>3.98</v>
      </c>
      <c r="G168" s="210">
        <v>18.84</v>
      </c>
      <c r="H168" s="186">
        <v>2.64</v>
      </c>
      <c r="I168" s="187">
        <v>0.06</v>
      </c>
      <c r="J168" s="187">
        <v>0.1</v>
      </c>
      <c r="K168" s="216">
        <v>30.5</v>
      </c>
      <c r="L168" s="144">
        <v>351</v>
      </c>
      <c r="M168" s="96"/>
    </row>
    <row r="169" spans="1:13" x14ac:dyDescent="0.25">
      <c r="A169" s="98"/>
      <c r="B169" s="42" t="s">
        <v>9</v>
      </c>
      <c r="C169" s="43" t="s">
        <v>37</v>
      </c>
      <c r="D169" s="179">
        <v>0</v>
      </c>
      <c r="E169" s="179">
        <v>0</v>
      </c>
      <c r="F169" s="179">
        <v>7</v>
      </c>
      <c r="G169" s="179">
        <v>8</v>
      </c>
      <c r="H169" s="198">
        <v>0.9</v>
      </c>
      <c r="I169" s="124">
        <v>0.19</v>
      </c>
      <c r="J169" s="124">
        <v>0.02</v>
      </c>
      <c r="K169" s="225">
        <v>28</v>
      </c>
      <c r="L169" s="125">
        <v>392</v>
      </c>
      <c r="M169" s="96"/>
    </row>
    <row r="170" spans="1:13" x14ac:dyDescent="0.25">
      <c r="A170" s="99"/>
      <c r="B170" s="18" t="s">
        <v>4</v>
      </c>
      <c r="C170" s="19">
        <v>20</v>
      </c>
      <c r="D170" s="177">
        <v>1.6</v>
      </c>
      <c r="E170" s="177">
        <v>0.2</v>
      </c>
      <c r="F170" s="177">
        <v>9.6999999999999993</v>
      </c>
      <c r="G170" s="177">
        <v>4.5999999999999996</v>
      </c>
      <c r="H170" s="20">
        <v>6.6</v>
      </c>
      <c r="I170" s="61">
        <v>0.4</v>
      </c>
      <c r="J170" s="61">
        <v>0</v>
      </c>
      <c r="K170" s="217">
        <v>47</v>
      </c>
      <c r="L170" s="120"/>
      <c r="M170" s="96"/>
    </row>
    <row r="171" spans="1:13" x14ac:dyDescent="0.25">
      <c r="A171" s="101"/>
      <c r="B171" s="102" t="s">
        <v>5</v>
      </c>
      <c r="C171" s="106">
        <v>330</v>
      </c>
      <c r="D171" s="178">
        <f>D167+D168+D169+D170</f>
        <v>19.38</v>
      </c>
      <c r="E171" s="178">
        <f t="shared" ref="E171:K171" si="34">E167+E168+E169+E170</f>
        <v>6.2600000000000007</v>
      </c>
      <c r="F171" s="178">
        <f t="shared" si="34"/>
        <v>24.88</v>
      </c>
      <c r="G171" s="178">
        <f t="shared" si="34"/>
        <v>187.14</v>
      </c>
      <c r="H171" s="178">
        <f t="shared" si="34"/>
        <v>36.14</v>
      </c>
      <c r="I171" s="178">
        <f t="shared" si="34"/>
        <v>1.4500000000000002</v>
      </c>
      <c r="J171" s="178">
        <f t="shared" si="34"/>
        <v>0.37</v>
      </c>
      <c r="K171" s="178">
        <f t="shared" si="34"/>
        <v>273.5</v>
      </c>
      <c r="L171" s="122"/>
      <c r="M171" s="96"/>
    </row>
    <row r="172" spans="1:13" x14ac:dyDescent="0.25">
      <c r="A172" s="220"/>
      <c r="B172" s="102" t="s">
        <v>107</v>
      </c>
      <c r="C172" s="106">
        <f>K171*70/K173</f>
        <v>16.894634662901517</v>
      </c>
      <c r="D172" s="178"/>
      <c r="E172" s="178"/>
      <c r="F172" s="178"/>
      <c r="G172" s="189"/>
      <c r="H172" s="185"/>
      <c r="I172" s="182"/>
      <c r="J172" s="182"/>
      <c r="K172" s="214"/>
      <c r="L172" s="122"/>
      <c r="M172" s="96"/>
    </row>
    <row r="173" spans="1:13" x14ac:dyDescent="0.25">
      <c r="A173" s="76"/>
      <c r="B173" s="102" t="s">
        <v>24</v>
      </c>
      <c r="C173" s="88"/>
      <c r="D173" s="178">
        <f t="shared" ref="D173:K173" si="35">D155+D158+D165+D171</f>
        <v>53.349999999999994</v>
      </c>
      <c r="E173" s="178">
        <f t="shared" si="35"/>
        <v>37.479999999999997</v>
      </c>
      <c r="F173" s="178">
        <f t="shared" si="35"/>
        <v>138.88</v>
      </c>
      <c r="G173" s="178">
        <f t="shared" si="35"/>
        <v>576.43999999999994</v>
      </c>
      <c r="H173" s="178">
        <f t="shared" si="35"/>
        <v>186.19</v>
      </c>
      <c r="I173" s="213">
        <f t="shared" si="35"/>
        <v>7.05</v>
      </c>
      <c r="J173" s="213">
        <f t="shared" si="35"/>
        <v>58.829999999999991</v>
      </c>
      <c r="K173" s="106">
        <f t="shared" si="35"/>
        <v>1133.2</v>
      </c>
      <c r="L173" s="104"/>
      <c r="M173" s="96"/>
    </row>
    <row r="174" spans="1:13" ht="18.75" x14ac:dyDescent="0.25">
      <c r="A174" s="76"/>
      <c r="B174" s="110" t="s">
        <v>16</v>
      </c>
      <c r="C174" s="111"/>
      <c r="D174" s="181"/>
      <c r="E174" s="181"/>
      <c r="F174" s="181"/>
      <c r="G174" s="189"/>
      <c r="H174" s="185"/>
      <c r="I174" s="182"/>
      <c r="J174" s="182"/>
      <c r="K174" s="214"/>
      <c r="L174" s="122"/>
      <c r="M174" s="96"/>
    </row>
    <row r="175" spans="1:13" x14ac:dyDescent="0.25">
      <c r="A175" s="246" t="s">
        <v>2</v>
      </c>
      <c r="B175" s="18" t="s">
        <v>33</v>
      </c>
      <c r="C175" s="19">
        <v>25</v>
      </c>
      <c r="D175" s="177">
        <v>1.6</v>
      </c>
      <c r="E175" s="177">
        <v>4.2</v>
      </c>
      <c r="F175" s="177">
        <v>10.3</v>
      </c>
      <c r="G175" s="177">
        <v>5.8</v>
      </c>
      <c r="H175" s="20">
        <v>6.2</v>
      </c>
      <c r="I175" s="61">
        <v>0.4</v>
      </c>
      <c r="J175" s="61">
        <v>0</v>
      </c>
      <c r="K175" s="217">
        <v>85</v>
      </c>
      <c r="L175" s="196">
        <v>1</v>
      </c>
      <c r="M175" s="96"/>
    </row>
    <row r="176" spans="1:13" x14ac:dyDescent="0.25">
      <c r="A176" s="101"/>
      <c r="B176" s="18" t="s">
        <v>114</v>
      </c>
      <c r="C176" s="19">
        <v>100</v>
      </c>
      <c r="D176" s="177">
        <v>10.4</v>
      </c>
      <c r="E176" s="177">
        <v>13</v>
      </c>
      <c r="F176" s="177">
        <v>1.9</v>
      </c>
      <c r="G176" s="177">
        <v>71.400000000000006</v>
      </c>
      <c r="H176" s="20">
        <v>12</v>
      </c>
      <c r="I176" s="61">
        <v>1.8</v>
      </c>
      <c r="J176" s="61">
        <v>0.2</v>
      </c>
      <c r="K176" s="217">
        <v>199</v>
      </c>
      <c r="L176" s="120">
        <v>215</v>
      </c>
      <c r="M176" s="96"/>
    </row>
    <row r="177" spans="1:13" x14ac:dyDescent="0.25">
      <c r="A177" s="101"/>
      <c r="B177" s="10" t="s">
        <v>20</v>
      </c>
      <c r="C177" s="11">
        <v>150</v>
      </c>
      <c r="D177" s="52">
        <v>2.1</v>
      </c>
      <c r="E177" s="52">
        <v>1.9</v>
      </c>
      <c r="F177" s="52">
        <v>10.6</v>
      </c>
      <c r="G177" s="52">
        <v>94.3</v>
      </c>
      <c r="H177" s="12">
        <v>10.5</v>
      </c>
      <c r="I177" s="58">
        <v>0.1</v>
      </c>
      <c r="J177" s="58">
        <v>1.2</v>
      </c>
      <c r="K177" s="219">
        <v>68</v>
      </c>
      <c r="L177" s="48">
        <v>395</v>
      </c>
      <c r="M177" s="96"/>
    </row>
    <row r="178" spans="1:13" x14ac:dyDescent="0.25">
      <c r="A178" s="101"/>
      <c r="B178" s="105" t="s">
        <v>5</v>
      </c>
      <c r="C178" s="114">
        <v>275</v>
      </c>
      <c r="D178" s="117">
        <f>D175+D176+D177</f>
        <v>14.1</v>
      </c>
      <c r="E178" s="117">
        <f t="shared" ref="E178:K178" si="36">E175+E176+E177</f>
        <v>19.099999999999998</v>
      </c>
      <c r="F178" s="117">
        <f t="shared" si="36"/>
        <v>22.8</v>
      </c>
      <c r="G178" s="117">
        <f t="shared" si="36"/>
        <v>171.5</v>
      </c>
      <c r="H178" s="117">
        <f t="shared" si="36"/>
        <v>28.7</v>
      </c>
      <c r="I178" s="212">
        <f t="shared" si="36"/>
        <v>2.3000000000000003</v>
      </c>
      <c r="J178" s="212">
        <f t="shared" si="36"/>
        <v>1.4</v>
      </c>
      <c r="K178" s="108">
        <f t="shared" si="36"/>
        <v>352</v>
      </c>
      <c r="L178" s="122"/>
      <c r="M178" s="96"/>
    </row>
    <row r="179" spans="1:13" x14ac:dyDescent="0.25">
      <c r="A179" s="101"/>
      <c r="B179" s="102" t="s">
        <v>105</v>
      </c>
      <c r="C179" s="115">
        <f>K178*70/K195</f>
        <v>22.906014688110066</v>
      </c>
      <c r="D179" s="117"/>
      <c r="E179" s="117"/>
      <c r="F179" s="117"/>
      <c r="G179" s="193"/>
      <c r="H179" s="184"/>
      <c r="I179" s="192"/>
      <c r="J179" s="192"/>
      <c r="K179" s="190"/>
      <c r="L179" s="122"/>
      <c r="M179" s="96"/>
    </row>
    <row r="180" spans="1:13" x14ac:dyDescent="0.25">
      <c r="A180" s="220" t="s">
        <v>29</v>
      </c>
      <c r="B180" s="18" t="s">
        <v>150</v>
      </c>
      <c r="C180" s="19">
        <v>65</v>
      </c>
      <c r="D180" s="177">
        <v>1</v>
      </c>
      <c r="E180" s="177">
        <v>0.3</v>
      </c>
      <c r="F180" s="177">
        <v>13.7</v>
      </c>
      <c r="G180" s="177">
        <v>5.2</v>
      </c>
      <c r="H180" s="20">
        <v>27.3</v>
      </c>
      <c r="I180" s="61">
        <v>0.39</v>
      </c>
      <c r="J180" s="61">
        <v>6.5</v>
      </c>
      <c r="K180" s="217">
        <v>61</v>
      </c>
      <c r="L180" s="120"/>
      <c r="M180" s="96"/>
    </row>
    <row r="181" spans="1:13" x14ac:dyDescent="0.25">
      <c r="A181" s="76"/>
      <c r="B181" s="102" t="s">
        <v>5</v>
      </c>
      <c r="C181" s="88">
        <v>65</v>
      </c>
      <c r="D181" s="178">
        <f>D180</f>
        <v>1</v>
      </c>
      <c r="E181" s="178">
        <f t="shared" ref="E181:K181" si="37">E180</f>
        <v>0.3</v>
      </c>
      <c r="F181" s="178">
        <f t="shared" si="37"/>
        <v>13.7</v>
      </c>
      <c r="G181" s="178">
        <f t="shared" si="37"/>
        <v>5.2</v>
      </c>
      <c r="H181" s="178">
        <f t="shared" si="37"/>
        <v>27.3</v>
      </c>
      <c r="I181" s="178">
        <f t="shared" si="37"/>
        <v>0.39</v>
      </c>
      <c r="J181" s="178">
        <f t="shared" si="37"/>
        <v>6.5</v>
      </c>
      <c r="K181" s="178">
        <f t="shared" si="37"/>
        <v>61</v>
      </c>
      <c r="L181" s="104"/>
      <c r="M181" s="96"/>
    </row>
    <row r="182" spans="1:13" x14ac:dyDescent="0.25">
      <c r="A182" s="76"/>
      <c r="B182" s="102" t="s">
        <v>106</v>
      </c>
      <c r="C182" s="108">
        <f>K181*70/K195</f>
        <v>3.9695082272008921</v>
      </c>
      <c r="D182" s="117"/>
      <c r="E182" s="117"/>
      <c r="F182" s="117"/>
      <c r="G182" s="193"/>
      <c r="H182" s="184"/>
      <c r="I182" s="192"/>
      <c r="J182" s="192"/>
      <c r="K182" s="190"/>
      <c r="L182" s="122"/>
      <c r="M182" s="96"/>
    </row>
    <row r="183" spans="1:13" x14ac:dyDescent="0.25">
      <c r="A183" s="220" t="s">
        <v>6</v>
      </c>
      <c r="B183" s="93" t="s">
        <v>83</v>
      </c>
      <c r="C183" s="87">
        <v>30</v>
      </c>
      <c r="D183" s="172">
        <v>0.43</v>
      </c>
      <c r="E183" s="172">
        <v>1.6</v>
      </c>
      <c r="F183" s="172">
        <v>2.64</v>
      </c>
      <c r="G183" s="174">
        <v>5.5</v>
      </c>
      <c r="H183" s="113">
        <v>5</v>
      </c>
      <c r="I183" s="154">
        <v>0.3</v>
      </c>
      <c r="J183" s="154">
        <v>4.2</v>
      </c>
      <c r="K183" s="112">
        <v>26.5</v>
      </c>
      <c r="L183" s="104">
        <v>18</v>
      </c>
      <c r="M183" s="96"/>
    </row>
    <row r="184" spans="1:13" x14ac:dyDescent="0.25">
      <c r="A184" s="76"/>
      <c r="B184" s="42" t="s">
        <v>86</v>
      </c>
      <c r="C184" s="43">
        <v>150</v>
      </c>
      <c r="D184" s="179">
        <v>3.3</v>
      </c>
      <c r="E184" s="179">
        <v>3.2</v>
      </c>
      <c r="F184" s="179">
        <v>9.8000000000000007</v>
      </c>
      <c r="G184" s="177">
        <v>22.8</v>
      </c>
      <c r="H184" s="20">
        <v>21.2</v>
      </c>
      <c r="I184" s="61">
        <v>1.2</v>
      </c>
      <c r="J184" s="61">
        <v>3.5</v>
      </c>
      <c r="K184" s="217">
        <v>81</v>
      </c>
      <c r="L184" s="120">
        <v>81</v>
      </c>
      <c r="M184" s="96"/>
    </row>
    <row r="185" spans="1:13" x14ac:dyDescent="0.25">
      <c r="A185" s="101"/>
      <c r="B185" s="42" t="s">
        <v>177</v>
      </c>
      <c r="C185" s="43">
        <v>50</v>
      </c>
      <c r="D185" s="179">
        <v>7.35</v>
      </c>
      <c r="E185" s="179">
        <v>6.6</v>
      </c>
      <c r="F185" s="179">
        <v>4.87</v>
      </c>
      <c r="G185" s="20">
        <v>19.5</v>
      </c>
      <c r="H185" s="20">
        <v>11</v>
      </c>
      <c r="I185" s="61">
        <v>0.8</v>
      </c>
      <c r="J185" s="61">
        <v>0.24</v>
      </c>
      <c r="K185" s="217">
        <v>108</v>
      </c>
      <c r="L185" s="120">
        <v>308</v>
      </c>
      <c r="M185" s="96"/>
    </row>
    <row r="186" spans="1:13" x14ac:dyDescent="0.25">
      <c r="A186" s="101"/>
      <c r="B186" s="42" t="s">
        <v>87</v>
      </c>
      <c r="C186" s="43">
        <v>110</v>
      </c>
      <c r="D186" s="179">
        <v>2.1</v>
      </c>
      <c r="E186" s="179">
        <v>3.3</v>
      </c>
      <c r="F186" s="179">
        <v>11</v>
      </c>
      <c r="G186" s="177">
        <v>32.799999999999997</v>
      </c>
      <c r="H186" s="20">
        <v>23.2</v>
      </c>
      <c r="I186" s="61">
        <v>0.92</v>
      </c>
      <c r="J186" s="61">
        <v>8.57</v>
      </c>
      <c r="K186" s="217">
        <v>90</v>
      </c>
      <c r="L186" s="120">
        <v>344</v>
      </c>
      <c r="M186" s="96"/>
    </row>
    <row r="187" spans="1:13" x14ac:dyDescent="0.25">
      <c r="A187" s="76"/>
      <c r="B187" s="42" t="s">
        <v>50</v>
      </c>
      <c r="C187" s="43">
        <v>150</v>
      </c>
      <c r="D187" s="179">
        <v>0.5</v>
      </c>
      <c r="E187" s="179">
        <v>0.3</v>
      </c>
      <c r="F187" s="179">
        <v>24.5</v>
      </c>
      <c r="G187" s="177">
        <v>30</v>
      </c>
      <c r="H187" s="20">
        <v>13.5</v>
      </c>
      <c r="I187" s="61">
        <v>0.6</v>
      </c>
      <c r="J187" s="61">
        <v>3</v>
      </c>
      <c r="K187" s="217">
        <v>102</v>
      </c>
      <c r="L187" s="120">
        <v>399</v>
      </c>
      <c r="M187" s="96"/>
    </row>
    <row r="188" spans="1:13" x14ac:dyDescent="0.25">
      <c r="A188" s="76"/>
      <c r="B188" s="197" t="s">
        <v>7</v>
      </c>
      <c r="C188" s="19">
        <v>30</v>
      </c>
      <c r="D188" s="177">
        <v>2</v>
      </c>
      <c r="E188" s="177">
        <v>0.4</v>
      </c>
      <c r="F188" s="177">
        <v>10</v>
      </c>
      <c r="G188" s="177">
        <v>10.5</v>
      </c>
      <c r="H188" s="20">
        <v>14.1</v>
      </c>
      <c r="I188" s="61">
        <v>1.2</v>
      </c>
      <c r="J188" s="61">
        <v>0</v>
      </c>
      <c r="K188" s="217">
        <v>52.2</v>
      </c>
      <c r="L188" s="120"/>
      <c r="M188" s="96"/>
    </row>
    <row r="189" spans="1:13" x14ac:dyDescent="0.25">
      <c r="A189" s="76"/>
      <c r="B189" s="102" t="s">
        <v>5</v>
      </c>
      <c r="C189" s="88">
        <v>520</v>
      </c>
      <c r="D189" s="178">
        <f>D183+D184+D185+D186+D187+D188</f>
        <v>15.68</v>
      </c>
      <c r="E189" s="178">
        <f t="shared" ref="E189:G189" si="38">E183+E184+E185+E186+E187+E188</f>
        <v>15.4</v>
      </c>
      <c r="F189" s="178">
        <f t="shared" si="38"/>
        <v>62.81</v>
      </c>
      <c r="G189" s="178">
        <f t="shared" si="38"/>
        <v>121.1</v>
      </c>
      <c r="H189" s="178">
        <f t="shared" ref="H189" si="39">H183+H184+H185+H186+H187+H188</f>
        <v>88</v>
      </c>
      <c r="I189" s="213">
        <f t="shared" ref="I189" si="40">I183+I184+I185+I186+I187+I188</f>
        <v>5.0199999999999996</v>
      </c>
      <c r="J189" s="213">
        <f t="shared" ref="J189" si="41">J183+J184+J185+J186+J187+J188</f>
        <v>19.510000000000002</v>
      </c>
      <c r="K189" s="106">
        <f t="shared" ref="K189" si="42">K183+K184+K185+K186+K187+K188</f>
        <v>459.7</v>
      </c>
      <c r="L189" s="104"/>
      <c r="M189" s="96"/>
    </row>
    <row r="190" spans="1:13" x14ac:dyDescent="0.25">
      <c r="A190" s="109"/>
      <c r="B190" s="102" t="s">
        <v>126</v>
      </c>
      <c r="C190" s="106">
        <f>K189*70/K195</f>
        <v>29.914474295807381</v>
      </c>
      <c r="D190" s="178"/>
      <c r="E190" s="178"/>
      <c r="F190" s="178"/>
      <c r="G190" s="189"/>
      <c r="H190" s="185"/>
      <c r="I190" s="182"/>
      <c r="J190" s="182"/>
      <c r="K190" s="214"/>
      <c r="L190" s="104"/>
      <c r="M190" s="96"/>
    </row>
    <row r="191" spans="1:13" x14ac:dyDescent="0.25">
      <c r="A191" s="244" t="s">
        <v>51</v>
      </c>
      <c r="B191" s="165" t="s">
        <v>101</v>
      </c>
      <c r="C191" s="19">
        <v>180</v>
      </c>
      <c r="D191" s="177">
        <v>5</v>
      </c>
      <c r="E191" s="177">
        <v>4.5999999999999996</v>
      </c>
      <c r="F191" s="177">
        <v>7.1</v>
      </c>
      <c r="G191" s="177">
        <v>216</v>
      </c>
      <c r="H191" s="20">
        <v>25.2</v>
      </c>
      <c r="I191" s="61">
        <v>0.18</v>
      </c>
      <c r="J191" s="61">
        <v>0.9</v>
      </c>
      <c r="K191" s="217">
        <v>90</v>
      </c>
      <c r="L191" s="120">
        <v>401</v>
      </c>
      <c r="M191" s="96"/>
    </row>
    <row r="192" spans="1:13" ht="15" customHeight="1" x14ac:dyDescent="0.25">
      <c r="A192" s="98"/>
      <c r="B192" s="42" t="s">
        <v>165</v>
      </c>
      <c r="C192" s="238">
        <v>40</v>
      </c>
      <c r="D192" s="179">
        <v>2.4</v>
      </c>
      <c r="E192" s="179">
        <v>2.5</v>
      </c>
      <c r="F192" s="179">
        <v>21.6</v>
      </c>
      <c r="G192" s="177">
        <v>7.1</v>
      </c>
      <c r="H192" s="20">
        <v>8.3000000000000007</v>
      </c>
      <c r="I192" s="61">
        <v>0.56999999999999995</v>
      </c>
      <c r="J192" s="61">
        <v>0.9</v>
      </c>
      <c r="K192" s="217">
        <v>113</v>
      </c>
      <c r="L192" s="120" t="s">
        <v>166</v>
      </c>
      <c r="M192" s="96"/>
    </row>
    <row r="193" spans="1:13" x14ac:dyDescent="0.25">
      <c r="A193" s="99"/>
      <c r="B193" s="102" t="s">
        <v>5</v>
      </c>
      <c r="C193" s="88">
        <v>220</v>
      </c>
      <c r="D193" s="178">
        <f>D191+D192</f>
        <v>7.4</v>
      </c>
      <c r="E193" s="178">
        <f t="shared" ref="E193:K193" si="43">E191+E192</f>
        <v>7.1</v>
      </c>
      <c r="F193" s="178">
        <f t="shared" si="43"/>
        <v>28.700000000000003</v>
      </c>
      <c r="G193" s="178">
        <f t="shared" si="43"/>
        <v>223.1</v>
      </c>
      <c r="H193" s="178">
        <f t="shared" si="43"/>
        <v>33.5</v>
      </c>
      <c r="I193" s="178">
        <f t="shared" si="43"/>
        <v>0.75</v>
      </c>
      <c r="J193" s="178">
        <f t="shared" si="43"/>
        <v>1.8</v>
      </c>
      <c r="K193" s="178">
        <f t="shared" si="43"/>
        <v>203</v>
      </c>
      <c r="L193" s="104"/>
      <c r="M193" s="96"/>
    </row>
    <row r="194" spans="1:13" x14ac:dyDescent="0.25">
      <c r="A194" s="220"/>
      <c r="B194" s="102" t="s">
        <v>107</v>
      </c>
      <c r="C194" s="106">
        <f>K193*70/K195</f>
        <v>13.210002788881658</v>
      </c>
      <c r="D194" s="178"/>
      <c r="E194" s="178"/>
      <c r="F194" s="178"/>
      <c r="G194" s="113"/>
      <c r="H194" s="113"/>
      <c r="I194" s="154"/>
      <c r="J194" s="154"/>
      <c r="K194" s="112"/>
      <c r="L194" s="104"/>
      <c r="M194" s="96"/>
    </row>
    <row r="195" spans="1:13" x14ac:dyDescent="0.25">
      <c r="A195" s="220"/>
      <c r="B195" s="102" t="s">
        <v>24</v>
      </c>
      <c r="C195" s="88"/>
      <c r="D195" s="178">
        <f t="shared" ref="D195:K195" si="44">D178+D181+D189+D193</f>
        <v>38.18</v>
      </c>
      <c r="E195" s="178">
        <f t="shared" si="44"/>
        <v>41.9</v>
      </c>
      <c r="F195" s="178">
        <f t="shared" si="44"/>
        <v>128.01</v>
      </c>
      <c r="G195" s="178">
        <f t="shared" si="44"/>
        <v>520.9</v>
      </c>
      <c r="H195" s="178">
        <f t="shared" si="44"/>
        <v>177.5</v>
      </c>
      <c r="I195" s="213">
        <f t="shared" si="44"/>
        <v>8.4600000000000009</v>
      </c>
      <c r="J195" s="213">
        <f t="shared" si="44"/>
        <v>29.210000000000004</v>
      </c>
      <c r="K195" s="106">
        <f t="shared" si="44"/>
        <v>1075.7</v>
      </c>
      <c r="L195" s="104"/>
      <c r="M195" s="96"/>
    </row>
    <row r="196" spans="1:13" ht="18.75" x14ac:dyDescent="0.25">
      <c r="A196" s="76"/>
      <c r="B196" s="110" t="s">
        <v>17</v>
      </c>
      <c r="C196" s="111"/>
      <c r="D196" s="181"/>
      <c r="E196" s="181"/>
      <c r="F196" s="181"/>
      <c r="G196" s="173"/>
      <c r="H196" s="67"/>
      <c r="I196" s="103"/>
      <c r="J196" s="103"/>
      <c r="K196" s="148"/>
      <c r="L196" s="104"/>
      <c r="M196" s="96"/>
    </row>
    <row r="197" spans="1:13" x14ac:dyDescent="0.25">
      <c r="A197" s="246" t="s">
        <v>2</v>
      </c>
      <c r="B197" s="42" t="s">
        <v>32</v>
      </c>
      <c r="C197" s="43" t="s">
        <v>52</v>
      </c>
      <c r="D197" s="179">
        <v>3.4</v>
      </c>
      <c r="E197" s="179">
        <v>6.1</v>
      </c>
      <c r="F197" s="179">
        <v>10.3</v>
      </c>
      <c r="G197" s="177">
        <v>68.3</v>
      </c>
      <c r="H197" s="20">
        <v>9.5</v>
      </c>
      <c r="I197" s="61">
        <v>0.5</v>
      </c>
      <c r="J197" s="61">
        <v>0</v>
      </c>
      <c r="K197" s="217">
        <v>110</v>
      </c>
      <c r="L197" s="120">
        <v>3</v>
      </c>
      <c r="M197" s="96"/>
    </row>
    <row r="198" spans="1:13" x14ac:dyDescent="0.25">
      <c r="A198" s="76"/>
      <c r="B198" s="93" t="s">
        <v>72</v>
      </c>
      <c r="C198" s="87" t="s">
        <v>109</v>
      </c>
      <c r="D198" s="172">
        <v>4.26</v>
      </c>
      <c r="E198" s="172">
        <v>6.36</v>
      </c>
      <c r="F198" s="172">
        <v>17.600000000000001</v>
      </c>
      <c r="G198" s="189">
        <v>11.4</v>
      </c>
      <c r="H198" s="185">
        <v>24</v>
      </c>
      <c r="I198" s="182">
        <v>0.7</v>
      </c>
      <c r="J198" s="182">
        <v>0</v>
      </c>
      <c r="K198" s="214">
        <v>145</v>
      </c>
      <c r="L198" s="122">
        <v>185</v>
      </c>
      <c r="M198" s="96"/>
    </row>
    <row r="199" spans="1:13" x14ac:dyDescent="0.25">
      <c r="A199" s="101"/>
      <c r="B199" s="42" t="s">
        <v>34</v>
      </c>
      <c r="C199" s="43">
        <v>150</v>
      </c>
      <c r="D199" s="179">
        <v>2.6</v>
      </c>
      <c r="E199" s="179">
        <v>2.2999999999999998</v>
      </c>
      <c r="F199" s="179">
        <v>11.2</v>
      </c>
      <c r="G199" s="177">
        <v>112</v>
      </c>
      <c r="H199" s="12">
        <v>13.5</v>
      </c>
      <c r="I199" s="58">
        <v>0.28000000000000003</v>
      </c>
      <c r="J199" s="58">
        <v>1.19</v>
      </c>
      <c r="K199" s="219">
        <v>75</v>
      </c>
      <c r="L199" s="48">
        <v>394</v>
      </c>
      <c r="M199" s="96"/>
    </row>
    <row r="200" spans="1:13" x14ac:dyDescent="0.25">
      <c r="A200" s="101"/>
      <c r="B200" s="105" t="s">
        <v>5</v>
      </c>
      <c r="C200" s="114">
        <v>312</v>
      </c>
      <c r="D200" s="117">
        <f>D197+D198+D199</f>
        <v>10.26</v>
      </c>
      <c r="E200" s="117">
        <f t="shared" ref="E200:K200" si="45">E197+E198+E199</f>
        <v>14.760000000000002</v>
      </c>
      <c r="F200" s="117">
        <f t="shared" si="45"/>
        <v>39.1</v>
      </c>
      <c r="G200" s="117">
        <f t="shared" si="45"/>
        <v>191.7</v>
      </c>
      <c r="H200" s="117">
        <f t="shared" si="45"/>
        <v>47</v>
      </c>
      <c r="I200" s="212">
        <f t="shared" si="45"/>
        <v>1.48</v>
      </c>
      <c r="J200" s="212">
        <f t="shared" si="45"/>
        <v>1.19</v>
      </c>
      <c r="K200" s="108">
        <f t="shared" si="45"/>
        <v>330</v>
      </c>
      <c r="L200" s="122"/>
      <c r="M200" s="96"/>
    </row>
    <row r="201" spans="1:13" x14ac:dyDescent="0.25">
      <c r="A201" s="101"/>
      <c r="B201" s="102" t="s">
        <v>105</v>
      </c>
      <c r="C201" s="115">
        <f>K200*70/K219</f>
        <v>16.265314744402197</v>
      </c>
      <c r="D201" s="117"/>
      <c r="E201" s="117"/>
      <c r="F201" s="117"/>
      <c r="G201" s="193"/>
      <c r="H201" s="184"/>
      <c r="I201" s="192"/>
      <c r="J201" s="192"/>
      <c r="K201" s="190"/>
      <c r="L201" s="122"/>
      <c r="M201" s="96"/>
    </row>
    <row r="202" spans="1:13" x14ac:dyDescent="0.25">
      <c r="A202" s="220" t="s">
        <v>29</v>
      </c>
      <c r="B202" s="18" t="s">
        <v>150</v>
      </c>
      <c r="C202" s="19">
        <v>65</v>
      </c>
      <c r="D202" s="177">
        <v>1</v>
      </c>
      <c r="E202" s="177">
        <v>0.3</v>
      </c>
      <c r="F202" s="177">
        <v>13.7</v>
      </c>
      <c r="G202" s="177">
        <v>5.2</v>
      </c>
      <c r="H202" s="20">
        <v>27.3</v>
      </c>
      <c r="I202" s="61">
        <v>0.39</v>
      </c>
      <c r="J202" s="61">
        <v>6.5</v>
      </c>
      <c r="K202" s="217">
        <v>61</v>
      </c>
      <c r="L202" s="120"/>
      <c r="M202" s="96"/>
    </row>
    <row r="203" spans="1:13" x14ac:dyDescent="0.25">
      <c r="A203" s="76"/>
      <c r="B203" s="31" t="s">
        <v>8</v>
      </c>
      <c r="C203" s="78">
        <v>20</v>
      </c>
      <c r="D203" s="180">
        <v>2.1</v>
      </c>
      <c r="E203" s="180">
        <v>1.1000000000000001</v>
      </c>
      <c r="F203" s="180">
        <v>15.3</v>
      </c>
      <c r="G203" s="52">
        <v>8.6</v>
      </c>
      <c r="H203" s="12">
        <v>4.4000000000000004</v>
      </c>
      <c r="I203" s="58">
        <v>0.3</v>
      </c>
      <c r="J203" s="58">
        <v>0</v>
      </c>
      <c r="K203" s="219">
        <v>83</v>
      </c>
      <c r="L203" s="48"/>
      <c r="M203" s="96"/>
    </row>
    <row r="204" spans="1:13" x14ac:dyDescent="0.25">
      <c r="A204" s="76"/>
      <c r="B204" s="102" t="s">
        <v>5</v>
      </c>
      <c r="C204" s="88">
        <v>85</v>
      </c>
      <c r="D204" s="178">
        <f>D202+D203</f>
        <v>3.1</v>
      </c>
      <c r="E204" s="178">
        <f t="shared" ref="E204:K204" si="46">E202+E203</f>
        <v>1.4000000000000001</v>
      </c>
      <c r="F204" s="178">
        <f t="shared" si="46"/>
        <v>29</v>
      </c>
      <c r="G204" s="178">
        <f t="shared" si="46"/>
        <v>13.8</v>
      </c>
      <c r="H204" s="178">
        <f t="shared" si="46"/>
        <v>31.700000000000003</v>
      </c>
      <c r="I204" s="178">
        <f t="shared" si="46"/>
        <v>0.69</v>
      </c>
      <c r="J204" s="178">
        <f t="shared" si="46"/>
        <v>6.5</v>
      </c>
      <c r="K204" s="178">
        <f t="shared" si="46"/>
        <v>144</v>
      </c>
      <c r="L204" s="104"/>
      <c r="M204" s="96"/>
    </row>
    <row r="205" spans="1:13" x14ac:dyDescent="0.25">
      <c r="A205" s="76"/>
      <c r="B205" s="102" t="s">
        <v>106</v>
      </c>
      <c r="C205" s="106">
        <f>K204*70/K219</f>
        <v>7.0975918884664129</v>
      </c>
      <c r="D205" s="178"/>
      <c r="E205" s="178"/>
      <c r="F205" s="178"/>
      <c r="G205" s="174"/>
      <c r="H205" s="113"/>
      <c r="I205" s="154"/>
      <c r="J205" s="154"/>
      <c r="K205" s="112"/>
      <c r="L205" s="104"/>
      <c r="M205" s="96"/>
    </row>
    <row r="206" spans="1:13" x14ac:dyDescent="0.25">
      <c r="A206" s="220" t="s">
        <v>6</v>
      </c>
      <c r="B206" s="42" t="s">
        <v>118</v>
      </c>
      <c r="C206" s="43">
        <v>30</v>
      </c>
      <c r="D206" s="179">
        <v>0.4</v>
      </c>
      <c r="E206" s="179">
        <v>1.5</v>
      </c>
      <c r="F206" s="179">
        <v>1.8</v>
      </c>
      <c r="G206" s="177">
        <v>11.2</v>
      </c>
      <c r="H206" s="20">
        <v>4.5</v>
      </c>
      <c r="I206" s="61">
        <v>0.15</v>
      </c>
      <c r="J206" s="61">
        <v>10</v>
      </c>
      <c r="K206" s="217">
        <v>22</v>
      </c>
      <c r="L206" s="120" t="s">
        <v>62</v>
      </c>
      <c r="M206" s="96"/>
    </row>
    <row r="207" spans="1:13" x14ac:dyDescent="0.25">
      <c r="A207" s="76"/>
      <c r="B207" s="42" t="s">
        <v>88</v>
      </c>
      <c r="C207" s="43">
        <v>150</v>
      </c>
      <c r="D207" s="179">
        <v>5.7</v>
      </c>
      <c r="E207" s="179">
        <v>7.3</v>
      </c>
      <c r="F207" s="179">
        <v>11.7</v>
      </c>
      <c r="G207" s="177">
        <v>27.2</v>
      </c>
      <c r="H207" s="20">
        <v>28.4</v>
      </c>
      <c r="I207" s="61">
        <v>0.75</v>
      </c>
      <c r="J207" s="61">
        <v>5.47</v>
      </c>
      <c r="K207" s="217">
        <v>132</v>
      </c>
      <c r="L207" s="120">
        <v>87</v>
      </c>
      <c r="M207" s="96"/>
    </row>
    <row r="208" spans="1:13" x14ac:dyDescent="0.25">
      <c r="A208" s="76"/>
      <c r="B208" s="197" t="s">
        <v>113</v>
      </c>
      <c r="C208" s="19" t="s">
        <v>110</v>
      </c>
      <c r="D208" s="177">
        <v>15.5</v>
      </c>
      <c r="E208" s="177">
        <v>12.4</v>
      </c>
      <c r="F208" s="177">
        <v>3.3</v>
      </c>
      <c r="G208" s="177">
        <v>33.4</v>
      </c>
      <c r="H208" s="20">
        <v>20.5</v>
      </c>
      <c r="I208" s="61">
        <v>0.99</v>
      </c>
      <c r="J208" s="61">
        <v>0</v>
      </c>
      <c r="K208" s="217">
        <v>187</v>
      </c>
      <c r="L208" s="120">
        <v>278</v>
      </c>
      <c r="M208" s="96"/>
    </row>
    <row r="209" spans="1:13" x14ac:dyDescent="0.25">
      <c r="A209" s="76"/>
      <c r="B209" s="42" t="s">
        <v>100</v>
      </c>
      <c r="C209" s="43">
        <v>110</v>
      </c>
      <c r="D209" s="179">
        <v>2.9</v>
      </c>
      <c r="E209" s="179">
        <v>1.7</v>
      </c>
      <c r="F209" s="179">
        <v>30.7</v>
      </c>
      <c r="G209" s="179">
        <v>1.8</v>
      </c>
      <c r="H209" s="198">
        <v>13.9</v>
      </c>
      <c r="I209" s="124">
        <v>0.4</v>
      </c>
      <c r="J209" s="124">
        <v>0</v>
      </c>
      <c r="K209" s="225">
        <v>142</v>
      </c>
      <c r="L209" s="125">
        <v>316</v>
      </c>
      <c r="M209" s="96"/>
    </row>
    <row r="210" spans="1:13" x14ac:dyDescent="0.25">
      <c r="A210" s="76"/>
      <c r="B210" s="42" t="s">
        <v>99</v>
      </c>
      <c r="C210" s="43">
        <v>150</v>
      </c>
      <c r="D210" s="179">
        <v>0.6</v>
      </c>
      <c r="E210" s="179">
        <v>0</v>
      </c>
      <c r="F210" s="179">
        <v>17.2</v>
      </c>
      <c r="G210" s="177">
        <v>23.9</v>
      </c>
      <c r="H210" s="20">
        <v>4.5</v>
      </c>
      <c r="I210" s="61">
        <v>0.04</v>
      </c>
      <c r="J210" s="61">
        <v>0.3</v>
      </c>
      <c r="K210" s="217">
        <v>73</v>
      </c>
      <c r="L210" s="120">
        <v>376</v>
      </c>
      <c r="M210" s="96"/>
    </row>
    <row r="211" spans="1:13" x14ac:dyDescent="0.25">
      <c r="A211" s="76"/>
      <c r="B211" s="197" t="s">
        <v>7</v>
      </c>
      <c r="C211" s="19">
        <v>30</v>
      </c>
      <c r="D211" s="177">
        <v>2</v>
      </c>
      <c r="E211" s="177">
        <v>0.4</v>
      </c>
      <c r="F211" s="177">
        <v>10</v>
      </c>
      <c r="G211" s="177">
        <v>10.5</v>
      </c>
      <c r="H211" s="20">
        <v>14.1</v>
      </c>
      <c r="I211" s="61">
        <v>1.2</v>
      </c>
      <c r="J211" s="61">
        <v>0</v>
      </c>
      <c r="K211" s="217">
        <v>52.2</v>
      </c>
      <c r="L211" s="120"/>
      <c r="M211" s="96"/>
    </row>
    <row r="212" spans="1:13" x14ac:dyDescent="0.25">
      <c r="A212" s="109"/>
      <c r="B212" s="102" t="s">
        <v>5</v>
      </c>
      <c r="C212" s="88">
        <v>590</v>
      </c>
      <c r="D212" s="178">
        <f>D206+D207+D208+D209+D210+D211</f>
        <v>27.1</v>
      </c>
      <c r="E212" s="178">
        <f t="shared" ref="E212:K212" si="47">E206+E207+E208+E209+E210+E211</f>
        <v>23.3</v>
      </c>
      <c r="F212" s="178">
        <f t="shared" si="47"/>
        <v>74.7</v>
      </c>
      <c r="G212" s="178">
        <f t="shared" si="47"/>
        <v>108</v>
      </c>
      <c r="H212" s="178">
        <f t="shared" si="47"/>
        <v>85.899999999999991</v>
      </c>
      <c r="I212" s="178">
        <f t="shared" si="47"/>
        <v>3.5300000000000002</v>
      </c>
      <c r="J212" s="178">
        <f t="shared" si="47"/>
        <v>15.77</v>
      </c>
      <c r="K212" s="178">
        <f t="shared" si="47"/>
        <v>608.20000000000005</v>
      </c>
      <c r="L212" s="104"/>
      <c r="M212" s="96"/>
    </row>
    <row r="213" spans="1:13" x14ac:dyDescent="0.25">
      <c r="A213" s="98"/>
      <c r="B213" s="102" t="s">
        <v>126</v>
      </c>
      <c r="C213" s="106">
        <f>K212*70/K219</f>
        <v>29.977467962258835</v>
      </c>
      <c r="D213" s="178"/>
      <c r="E213" s="178"/>
      <c r="F213" s="178"/>
      <c r="G213" s="113"/>
      <c r="H213" s="113"/>
      <c r="I213" s="154"/>
      <c r="J213" s="154"/>
      <c r="K213" s="112"/>
      <c r="L213" s="104"/>
      <c r="M213" s="96"/>
    </row>
    <row r="214" spans="1:13" x14ac:dyDescent="0.25">
      <c r="A214" s="244" t="s">
        <v>51</v>
      </c>
      <c r="B214" s="42" t="s">
        <v>125</v>
      </c>
      <c r="C214" s="43">
        <v>160</v>
      </c>
      <c r="D214" s="179">
        <v>14.1</v>
      </c>
      <c r="E214" s="179">
        <v>11.6</v>
      </c>
      <c r="F214" s="179">
        <v>27.1</v>
      </c>
      <c r="G214" s="177">
        <v>96</v>
      </c>
      <c r="H214" s="20">
        <v>35.700000000000003</v>
      </c>
      <c r="I214" s="61">
        <v>1</v>
      </c>
      <c r="J214" s="61">
        <v>0.1</v>
      </c>
      <c r="K214" s="217">
        <v>263</v>
      </c>
      <c r="L214" s="120">
        <v>250</v>
      </c>
      <c r="M214" s="96"/>
    </row>
    <row r="215" spans="1:13" x14ac:dyDescent="0.25">
      <c r="A215" s="99"/>
      <c r="B215" s="250" t="s">
        <v>9</v>
      </c>
      <c r="C215" s="43" t="s">
        <v>37</v>
      </c>
      <c r="D215" s="179">
        <v>0</v>
      </c>
      <c r="E215" s="179">
        <v>0</v>
      </c>
      <c r="F215" s="179">
        <v>7</v>
      </c>
      <c r="G215" s="179">
        <v>8</v>
      </c>
      <c r="H215" s="198">
        <v>0.9</v>
      </c>
      <c r="I215" s="124">
        <v>0.19</v>
      </c>
      <c r="J215" s="124">
        <v>0.02</v>
      </c>
      <c r="K215" s="225">
        <v>28</v>
      </c>
      <c r="L215" s="125">
        <v>392</v>
      </c>
      <c r="M215" s="97"/>
    </row>
    <row r="216" spans="1:13" x14ac:dyDescent="0.25">
      <c r="A216" s="99"/>
      <c r="B216" s="18" t="s">
        <v>4</v>
      </c>
      <c r="C216" s="19">
        <v>20</v>
      </c>
      <c r="D216" s="177">
        <v>1.6</v>
      </c>
      <c r="E216" s="177">
        <v>0.2</v>
      </c>
      <c r="F216" s="177">
        <v>9.6999999999999993</v>
      </c>
      <c r="G216" s="177">
        <v>4.5999999999999996</v>
      </c>
      <c r="H216" s="20">
        <v>6.6</v>
      </c>
      <c r="I216" s="61">
        <v>0.4</v>
      </c>
      <c r="J216" s="61">
        <v>0</v>
      </c>
      <c r="K216" s="217">
        <v>47</v>
      </c>
      <c r="L216" s="120"/>
      <c r="M216" s="96"/>
    </row>
    <row r="217" spans="1:13" x14ac:dyDescent="0.25">
      <c r="A217" s="99"/>
      <c r="B217" s="102" t="s">
        <v>5</v>
      </c>
      <c r="C217" s="106">
        <v>337</v>
      </c>
      <c r="D217" s="178">
        <f>D214+D215+D216</f>
        <v>15.7</v>
      </c>
      <c r="E217" s="178">
        <f t="shared" ref="E217:K217" si="48">E214+E215+E216</f>
        <v>11.799999999999999</v>
      </c>
      <c r="F217" s="178">
        <f t="shared" si="48"/>
        <v>43.8</v>
      </c>
      <c r="G217" s="178">
        <f t="shared" si="48"/>
        <v>108.6</v>
      </c>
      <c r="H217" s="178">
        <f t="shared" si="48"/>
        <v>43.2</v>
      </c>
      <c r="I217" s="178">
        <f t="shared" si="48"/>
        <v>1.5899999999999999</v>
      </c>
      <c r="J217" s="178">
        <f t="shared" si="48"/>
        <v>0.12000000000000001</v>
      </c>
      <c r="K217" s="178">
        <f t="shared" si="48"/>
        <v>338</v>
      </c>
      <c r="L217" s="122"/>
      <c r="M217" s="96"/>
    </row>
    <row r="218" spans="1:13" x14ac:dyDescent="0.25">
      <c r="A218" s="76"/>
      <c r="B218" s="102" t="s">
        <v>107</v>
      </c>
      <c r="C218" s="106">
        <f>K217*70/K219</f>
        <v>16.659625404872553</v>
      </c>
      <c r="D218" s="178"/>
      <c r="E218" s="178"/>
      <c r="F218" s="178"/>
      <c r="G218" s="189"/>
      <c r="H218" s="185"/>
      <c r="I218" s="182"/>
      <c r="J218" s="182"/>
      <c r="K218" s="214"/>
      <c r="L218" s="122"/>
      <c r="M218" s="96"/>
    </row>
    <row r="219" spans="1:13" x14ac:dyDescent="0.25">
      <c r="A219" s="76"/>
      <c r="B219" s="102" t="s">
        <v>24</v>
      </c>
      <c r="C219" s="88"/>
      <c r="D219" s="178">
        <f t="shared" ref="D219:K219" si="49">D200+D204+D212+D217</f>
        <v>56.16</v>
      </c>
      <c r="E219" s="178">
        <f t="shared" si="49"/>
        <v>51.26</v>
      </c>
      <c r="F219" s="178">
        <f t="shared" si="49"/>
        <v>186.60000000000002</v>
      </c>
      <c r="G219" s="178">
        <f t="shared" si="49"/>
        <v>422.1</v>
      </c>
      <c r="H219" s="178">
        <f t="shared" si="49"/>
        <v>207.8</v>
      </c>
      <c r="I219" s="213">
        <f t="shared" si="49"/>
        <v>7.29</v>
      </c>
      <c r="J219" s="213">
        <f t="shared" si="49"/>
        <v>23.580000000000002</v>
      </c>
      <c r="K219" s="106">
        <f t="shared" si="49"/>
        <v>1420.2</v>
      </c>
      <c r="L219" s="104"/>
      <c r="M219" s="96"/>
    </row>
    <row r="220" spans="1:13" ht="18.75" x14ac:dyDescent="0.25">
      <c r="A220" s="76"/>
      <c r="B220" s="110" t="s">
        <v>18</v>
      </c>
      <c r="C220" s="111"/>
      <c r="D220" s="181"/>
      <c r="E220" s="181"/>
      <c r="F220" s="181"/>
      <c r="G220" s="174"/>
      <c r="H220" s="113"/>
      <c r="I220" s="154"/>
      <c r="J220" s="154"/>
      <c r="K220" s="112"/>
      <c r="L220" s="104"/>
      <c r="M220" s="96"/>
    </row>
    <row r="221" spans="1:13" x14ac:dyDescent="0.25">
      <c r="A221" s="246" t="s">
        <v>2</v>
      </c>
      <c r="B221" s="18" t="s">
        <v>33</v>
      </c>
      <c r="C221" s="19">
        <v>25</v>
      </c>
      <c r="D221" s="177">
        <v>1.6</v>
      </c>
      <c r="E221" s="177">
        <v>4.2</v>
      </c>
      <c r="F221" s="177">
        <v>10.3</v>
      </c>
      <c r="G221" s="177">
        <v>5.8</v>
      </c>
      <c r="H221" s="20">
        <v>6.2</v>
      </c>
      <c r="I221" s="61">
        <v>0.4</v>
      </c>
      <c r="J221" s="61">
        <v>0</v>
      </c>
      <c r="K221" s="217">
        <v>85</v>
      </c>
      <c r="L221" s="196">
        <v>1</v>
      </c>
      <c r="M221" s="96"/>
    </row>
    <row r="222" spans="1:13" ht="15" customHeight="1" x14ac:dyDescent="0.25">
      <c r="A222" s="101"/>
      <c r="B222" s="42" t="s">
        <v>119</v>
      </c>
      <c r="C222" s="43">
        <v>150</v>
      </c>
      <c r="D222" s="179">
        <v>12.6</v>
      </c>
      <c r="E222" s="179">
        <v>15.6</v>
      </c>
      <c r="F222" s="179">
        <v>9.7799999999999994</v>
      </c>
      <c r="G222" s="211">
        <v>111</v>
      </c>
      <c r="H222" s="188">
        <v>22.2</v>
      </c>
      <c r="I222" s="194">
        <v>2.1</v>
      </c>
      <c r="J222" s="194">
        <v>1.32</v>
      </c>
      <c r="K222" s="218">
        <v>230</v>
      </c>
      <c r="L222" s="121">
        <v>219</v>
      </c>
      <c r="M222" s="96"/>
    </row>
    <row r="223" spans="1:13" ht="17.25" customHeight="1" x14ac:dyDescent="0.25">
      <c r="A223" s="101"/>
      <c r="B223" s="10" t="s">
        <v>3</v>
      </c>
      <c r="C223" s="11">
        <v>150</v>
      </c>
      <c r="D223" s="52">
        <v>3.1</v>
      </c>
      <c r="E223" s="52">
        <v>2.2999999999999998</v>
      </c>
      <c r="F223" s="52">
        <v>12.9</v>
      </c>
      <c r="G223" s="52">
        <v>114.7</v>
      </c>
      <c r="H223" s="12">
        <v>16.7</v>
      </c>
      <c r="I223" s="58">
        <v>0.4</v>
      </c>
      <c r="J223" s="58">
        <v>1.2</v>
      </c>
      <c r="K223" s="219">
        <v>84</v>
      </c>
      <c r="L223" s="48">
        <v>397</v>
      </c>
      <c r="M223" s="96"/>
    </row>
    <row r="224" spans="1:13" x14ac:dyDescent="0.25">
      <c r="A224" s="101"/>
      <c r="B224" s="105" t="s">
        <v>5</v>
      </c>
      <c r="C224" s="114">
        <v>325</v>
      </c>
      <c r="D224" s="117">
        <f>D221+D222+D223</f>
        <v>17.3</v>
      </c>
      <c r="E224" s="117">
        <f t="shared" ref="E224:K224" si="50">E221+E222+E223</f>
        <v>22.1</v>
      </c>
      <c r="F224" s="117">
        <f t="shared" si="50"/>
        <v>32.979999999999997</v>
      </c>
      <c r="G224" s="117">
        <f t="shared" si="50"/>
        <v>231.5</v>
      </c>
      <c r="H224" s="117">
        <f t="shared" si="50"/>
        <v>45.099999999999994</v>
      </c>
      <c r="I224" s="212">
        <f t="shared" si="50"/>
        <v>2.9</v>
      </c>
      <c r="J224" s="212">
        <f t="shared" si="50"/>
        <v>2.52</v>
      </c>
      <c r="K224" s="108">
        <f t="shared" si="50"/>
        <v>399</v>
      </c>
      <c r="L224" s="122"/>
      <c r="M224" s="96"/>
    </row>
    <row r="225" spans="1:13" x14ac:dyDescent="0.25">
      <c r="A225" s="101"/>
      <c r="B225" s="102" t="s">
        <v>105</v>
      </c>
      <c r="C225" s="115">
        <f>K224*70/K242</f>
        <v>22.852233676975946</v>
      </c>
      <c r="D225" s="117"/>
      <c r="E225" s="117"/>
      <c r="F225" s="117"/>
      <c r="G225" s="193"/>
      <c r="H225" s="184"/>
      <c r="I225" s="192"/>
      <c r="J225" s="192"/>
      <c r="K225" s="190"/>
      <c r="L225" s="122"/>
      <c r="M225" s="96"/>
    </row>
    <row r="226" spans="1:13" x14ac:dyDescent="0.25">
      <c r="A226" s="220" t="s">
        <v>29</v>
      </c>
      <c r="B226" s="18" t="s">
        <v>150</v>
      </c>
      <c r="C226" s="19">
        <v>65</v>
      </c>
      <c r="D226" s="177">
        <v>1</v>
      </c>
      <c r="E226" s="177">
        <v>0.3</v>
      </c>
      <c r="F226" s="177">
        <v>13.7</v>
      </c>
      <c r="G226" s="177">
        <v>5.2</v>
      </c>
      <c r="H226" s="20">
        <v>27.3</v>
      </c>
      <c r="I226" s="61">
        <v>0.39</v>
      </c>
      <c r="J226" s="61">
        <v>6.5</v>
      </c>
      <c r="K226" s="217">
        <v>61</v>
      </c>
      <c r="L226" s="120"/>
      <c r="M226" s="96"/>
    </row>
    <row r="227" spans="1:13" x14ac:dyDescent="0.25">
      <c r="A227" s="76"/>
      <c r="B227" s="102" t="s">
        <v>5</v>
      </c>
      <c r="C227" s="88">
        <v>65</v>
      </c>
      <c r="D227" s="178">
        <f>D226</f>
        <v>1</v>
      </c>
      <c r="E227" s="178">
        <f t="shared" ref="E227:K227" si="51">E226</f>
        <v>0.3</v>
      </c>
      <c r="F227" s="178">
        <f t="shared" si="51"/>
        <v>13.7</v>
      </c>
      <c r="G227" s="178">
        <f t="shared" si="51"/>
        <v>5.2</v>
      </c>
      <c r="H227" s="178">
        <f t="shared" si="51"/>
        <v>27.3</v>
      </c>
      <c r="I227" s="213">
        <f t="shared" si="51"/>
        <v>0.39</v>
      </c>
      <c r="J227" s="213">
        <f t="shared" si="51"/>
        <v>6.5</v>
      </c>
      <c r="K227" s="106">
        <f t="shared" si="51"/>
        <v>61</v>
      </c>
      <c r="L227" s="104"/>
      <c r="M227" s="96"/>
    </row>
    <row r="228" spans="1:13" x14ac:dyDescent="0.25">
      <c r="A228" s="76"/>
      <c r="B228" s="102" t="s">
        <v>106</v>
      </c>
      <c r="C228" s="108">
        <f>K227*70/K242</f>
        <v>3.4936998854524628</v>
      </c>
      <c r="D228" s="117"/>
      <c r="E228" s="117"/>
      <c r="F228" s="117"/>
      <c r="G228" s="193"/>
      <c r="H228" s="184"/>
      <c r="I228" s="192"/>
      <c r="J228" s="192"/>
      <c r="K228" s="190"/>
      <c r="L228" s="122"/>
      <c r="M228" s="96"/>
    </row>
    <row r="229" spans="1:13" x14ac:dyDescent="0.25">
      <c r="A229" s="220" t="s">
        <v>6</v>
      </c>
      <c r="B229" s="42" t="s">
        <v>80</v>
      </c>
      <c r="C229" s="43">
        <v>30</v>
      </c>
      <c r="D229" s="179">
        <v>0.3</v>
      </c>
      <c r="E229" s="179">
        <v>1.9</v>
      </c>
      <c r="F229" s="179">
        <v>1.1000000000000001</v>
      </c>
      <c r="G229" s="177">
        <v>5.6</v>
      </c>
      <c r="H229" s="20">
        <v>4.9000000000000004</v>
      </c>
      <c r="I229" s="61">
        <v>0.22</v>
      </c>
      <c r="J229" s="61">
        <v>5.03</v>
      </c>
      <c r="K229" s="217">
        <v>22</v>
      </c>
      <c r="L229" s="120">
        <v>15</v>
      </c>
      <c r="M229" s="96"/>
    </row>
    <row r="230" spans="1:13" x14ac:dyDescent="0.25">
      <c r="A230" s="101"/>
      <c r="B230" s="42" t="s">
        <v>43</v>
      </c>
      <c r="C230" s="43" t="s">
        <v>31</v>
      </c>
      <c r="D230" s="179">
        <v>1.2</v>
      </c>
      <c r="E230" s="179">
        <v>3.5</v>
      </c>
      <c r="F230" s="179">
        <v>8.3000000000000007</v>
      </c>
      <c r="G230" s="177">
        <v>26.6</v>
      </c>
      <c r="H230" s="20">
        <v>15.8</v>
      </c>
      <c r="I230" s="61">
        <v>0.7</v>
      </c>
      <c r="J230" s="61">
        <v>6.2</v>
      </c>
      <c r="K230" s="217">
        <v>68</v>
      </c>
      <c r="L230" s="120">
        <v>57</v>
      </c>
      <c r="M230" s="96"/>
    </row>
    <row r="231" spans="1:13" x14ac:dyDescent="0.25">
      <c r="A231" s="107"/>
      <c r="B231" s="197" t="s">
        <v>163</v>
      </c>
      <c r="C231" s="19" t="s">
        <v>138</v>
      </c>
      <c r="D231" s="177">
        <v>11.5</v>
      </c>
      <c r="E231" s="177">
        <v>5.4</v>
      </c>
      <c r="F231" s="177">
        <v>7.4</v>
      </c>
      <c r="G231" s="177">
        <v>25.5</v>
      </c>
      <c r="H231" s="20">
        <v>28.7</v>
      </c>
      <c r="I231" s="61">
        <v>5.87</v>
      </c>
      <c r="J231" s="61">
        <v>6.97</v>
      </c>
      <c r="K231" s="217">
        <v>123</v>
      </c>
      <c r="L231" s="120" t="s">
        <v>164</v>
      </c>
      <c r="M231" s="96"/>
    </row>
    <row r="232" spans="1:13" x14ac:dyDescent="0.25">
      <c r="A232" s="135"/>
      <c r="B232" s="250" t="s">
        <v>85</v>
      </c>
      <c r="C232" s="43">
        <v>110</v>
      </c>
      <c r="D232" s="179">
        <v>2.5</v>
      </c>
      <c r="E232" s="179">
        <v>2</v>
      </c>
      <c r="F232" s="179">
        <v>19.399999999999999</v>
      </c>
      <c r="G232" s="179">
        <v>27.1</v>
      </c>
      <c r="H232" s="198">
        <v>20.399999999999999</v>
      </c>
      <c r="I232" s="124">
        <v>0.7</v>
      </c>
      <c r="J232" s="124">
        <v>12.1</v>
      </c>
      <c r="K232" s="225">
        <v>101</v>
      </c>
      <c r="L232" s="251">
        <v>321</v>
      </c>
      <c r="M232" s="96"/>
    </row>
    <row r="233" spans="1:13" x14ac:dyDescent="0.25">
      <c r="A233" s="135"/>
      <c r="B233" s="197" t="s">
        <v>50</v>
      </c>
      <c r="C233" s="239">
        <v>150</v>
      </c>
      <c r="D233" s="211">
        <v>0.5</v>
      </c>
      <c r="E233" s="211">
        <v>0.3</v>
      </c>
      <c r="F233" s="211">
        <v>24.5</v>
      </c>
      <c r="G233" s="211">
        <v>30</v>
      </c>
      <c r="H233" s="188">
        <v>13.5</v>
      </c>
      <c r="I233" s="194">
        <v>0.6</v>
      </c>
      <c r="J233" s="194">
        <v>3</v>
      </c>
      <c r="K233" s="218">
        <v>102</v>
      </c>
      <c r="L233" s="121">
        <v>399</v>
      </c>
      <c r="M233" s="96"/>
    </row>
    <row r="234" spans="1:13" x14ac:dyDescent="0.25">
      <c r="A234" s="135"/>
      <c r="B234" s="197" t="s">
        <v>7</v>
      </c>
      <c r="C234" s="239">
        <v>30</v>
      </c>
      <c r="D234" s="211">
        <v>2</v>
      </c>
      <c r="E234" s="211">
        <v>0.4</v>
      </c>
      <c r="F234" s="211">
        <v>10</v>
      </c>
      <c r="G234" s="211">
        <v>10.5</v>
      </c>
      <c r="H234" s="188">
        <v>14.1</v>
      </c>
      <c r="I234" s="194">
        <v>1.2</v>
      </c>
      <c r="J234" s="194">
        <v>0</v>
      </c>
      <c r="K234" s="218">
        <v>52.2</v>
      </c>
      <c r="L234" s="121"/>
      <c r="M234" s="96"/>
    </row>
    <row r="235" spans="1:13" x14ac:dyDescent="0.25">
      <c r="A235" s="135"/>
      <c r="B235" s="105" t="s">
        <v>5</v>
      </c>
      <c r="C235" s="135">
        <v>565</v>
      </c>
      <c r="D235" s="193">
        <f>D229+D230+D231+D232+D233+D234</f>
        <v>18</v>
      </c>
      <c r="E235" s="193">
        <f t="shared" ref="E235:K235" si="52">E229+E230+E231+E232+E233+E234</f>
        <v>13.500000000000002</v>
      </c>
      <c r="F235" s="193">
        <f t="shared" si="52"/>
        <v>70.7</v>
      </c>
      <c r="G235" s="193">
        <f t="shared" si="52"/>
        <v>125.30000000000001</v>
      </c>
      <c r="H235" s="193">
        <f t="shared" si="52"/>
        <v>97.4</v>
      </c>
      <c r="I235" s="240">
        <f t="shared" si="52"/>
        <v>9.2899999999999991</v>
      </c>
      <c r="J235" s="240">
        <f t="shared" si="52"/>
        <v>33.299999999999997</v>
      </c>
      <c r="K235" s="241">
        <f t="shared" si="52"/>
        <v>468.2</v>
      </c>
      <c r="L235" s="104"/>
      <c r="M235" s="96"/>
    </row>
    <row r="236" spans="1:13" x14ac:dyDescent="0.25">
      <c r="A236" s="242"/>
      <c r="B236" s="105" t="s">
        <v>126</v>
      </c>
      <c r="C236" s="241">
        <f>K235*70/K242</f>
        <v>26.815578465063002</v>
      </c>
      <c r="D236" s="193"/>
      <c r="E236" s="193"/>
      <c r="F236" s="193"/>
      <c r="G236" s="189"/>
      <c r="H236" s="185"/>
      <c r="I236" s="182"/>
      <c r="J236" s="182"/>
      <c r="K236" s="214"/>
      <c r="L236" s="104"/>
    </row>
    <row r="237" spans="1:13" x14ac:dyDescent="0.25">
      <c r="A237" s="244" t="s">
        <v>51</v>
      </c>
      <c r="B237" s="165" t="s">
        <v>171</v>
      </c>
      <c r="C237" s="19" t="s">
        <v>155</v>
      </c>
      <c r="D237" s="177">
        <v>4.3</v>
      </c>
      <c r="E237" s="177">
        <v>7.2</v>
      </c>
      <c r="F237" s="177">
        <v>15.7</v>
      </c>
      <c r="G237" s="177">
        <v>67.3</v>
      </c>
      <c r="H237" s="20">
        <v>21.7</v>
      </c>
      <c r="I237" s="61">
        <v>1.04</v>
      </c>
      <c r="J237" s="61">
        <v>21.09</v>
      </c>
      <c r="K237" s="217">
        <v>145</v>
      </c>
      <c r="L237" s="120" t="s">
        <v>154</v>
      </c>
    </row>
    <row r="238" spans="1:13" x14ac:dyDescent="0.25">
      <c r="A238" s="242"/>
      <c r="B238" s="253" t="s">
        <v>116</v>
      </c>
      <c r="C238" s="43">
        <v>180</v>
      </c>
      <c r="D238" s="179">
        <v>5</v>
      </c>
      <c r="E238" s="179">
        <v>4.5999999999999996</v>
      </c>
      <c r="F238" s="179">
        <v>8.5</v>
      </c>
      <c r="G238" s="179">
        <v>226.8</v>
      </c>
      <c r="H238" s="198">
        <v>26.5</v>
      </c>
      <c r="I238" s="124">
        <v>0.2</v>
      </c>
      <c r="J238" s="124">
        <v>2.5</v>
      </c>
      <c r="K238" s="225">
        <v>102</v>
      </c>
      <c r="L238" s="125">
        <v>400</v>
      </c>
    </row>
    <row r="239" spans="1:13" x14ac:dyDescent="0.25">
      <c r="A239" s="242"/>
      <c r="B239" s="197" t="s">
        <v>4</v>
      </c>
      <c r="C239" s="239">
        <v>20</v>
      </c>
      <c r="D239" s="211">
        <v>1.6</v>
      </c>
      <c r="E239" s="211">
        <v>0.2</v>
      </c>
      <c r="F239" s="211">
        <v>9.6999999999999993</v>
      </c>
      <c r="G239" s="211">
        <v>4.5999999999999996</v>
      </c>
      <c r="H239" s="188">
        <v>6.6</v>
      </c>
      <c r="I239" s="194">
        <v>0.4</v>
      </c>
      <c r="J239" s="194">
        <v>0</v>
      </c>
      <c r="K239" s="218">
        <v>47</v>
      </c>
      <c r="L239" s="121"/>
    </row>
    <row r="240" spans="1:13" x14ac:dyDescent="0.25">
      <c r="A240" s="242"/>
      <c r="B240" s="105" t="s">
        <v>5</v>
      </c>
      <c r="C240" s="135">
        <v>315</v>
      </c>
      <c r="D240" s="193">
        <f>D237+D238+D239</f>
        <v>10.9</v>
      </c>
      <c r="E240" s="193">
        <f t="shared" ref="E240:K240" si="53">E237+E238+E239</f>
        <v>12</v>
      </c>
      <c r="F240" s="193">
        <f t="shared" si="53"/>
        <v>33.9</v>
      </c>
      <c r="G240" s="193">
        <f t="shared" si="53"/>
        <v>298.70000000000005</v>
      </c>
      <c r="H240" s="193">
        <f t="shared" si="53"/>
        <v>54.800000000000004</v>
      </c>
      <c r="I240" s="193">
        <f t="shared" si="53"/>
        <v>1.6400000000000001</v>
      </c>
      <c r="J240" s="193">
        <f t="shared" si="53"/>
        <v>23.59</v>
      </c>
      <c r="K240" s="193">
        <f t="shared" si="53"/>
        <v>294</v>
      </c>
      <c r="L240" s="104"/>
    </row>
    <row r="241" spans="1:12" x14ac:dyDescent="0.25">
      <c r="A241" s="242"/>
      <c r="B241" s="105" t="s">
        <v>107</v>
      </c>
      <c r="C241" s="241">
        <f>K240*70/K242</f>
        <v>16.838487972508592</v>
      </c>
      <c r="D241" s="193"/>
      <c r="E241" s="193"/>
      <c r="F241" s="193"/>
      <c r="G241" s="173"/>
      <c r="H241" s="67"/>
      <c r="I241" s="103"/>
      <c r="J241" s="103"/>
      <c r="K241" s="148"/>
      <c r="L241" s="104"/>
    </row>
    <row r="242" spans="1:12" x14ac:dyDescent="0.25">
      <c r="A242" s="243"/>
      <c r="B242" s="105" t="s">
        <v>24</v>
      </c>
      <c r="C242" s="135"/>
      <c r="D242" s="193">
        <f t="shared" ref="D242:K242" si="54">D224+D227+D235+D240</f>
        <v>47.199999999999996</v>
      </c>
      <c r="E242" s="193">
        <f t="shared" si="54"/>
        <v>47.900000000000006</v>
      </c>
      <c r="F242" s="193">
        <f t="shared" si="54"/>
        <v>151.28</v>
      </c>
      <c r="G242" s="193">
        <f t="shared" si="54"/>
        <v>660.7</v>
      </c>
      <c r="H242" s="193">
        <f t="shared" si="54"/>
        <v>224.60000000000002</v>
      </c>
      <c r="I242" s="240">
        <f t="shared" si="54"/>
        <v>14.219999999999999</v>
      </c>
      <c r="J242" s="240">
        <f t="shared" si="54"/>
        <v>65.91</v>
      </c>
      <c r="K242" s="241">
        <f t="shared" si="54"/>
        <v>1222.2</v>
      </c>
      <c r="L242" s="163"/>
    </row>
    <row r="243" spans="1:12" x14ac:dyDescent="0.25">
      <c r="A243" s="243"/>
      <c r="B243" s="105" t="s">
        <v>40</v>
      </c>
      <c r="C243" s="135"/>
      <c r="D243" s="241">
        <f t="shared" ref="D243:K243" si="55">(D33+D59+D82+D106+D128+D150+D173+D195+D219+D242)/10</f>
        <v>46.583000000000013</v>
      </c>
      <c r="E243" s="241">
        <f t="shared" si="55"/>
        <v>39.373000000000005</v>
      </c>
      <c r="F243" s="241">
        <f t="shared" si="55"/>
        <v>155.16000000000003</v>
      </c>
      <c r="G243" s="241">
        <f t="shared" si="55"/>
        <v>533.52499999999998</v>
      </c>
      <c r="H243" s="241">
        <f t="shared" si="55"/>
        <v>191.62899999999999</v>
      </c>
      <c r="I243" s="241">
        <f t="shared" si="55"/>
        <v>8.7500000000000018</v>
      </c>
      <c r="J243" s="241">
        <f t="shared" si="55"/>
        <v>47.364999999999995</v>
      </c>
      <c r="K243" s="241">
        <f t="shared" si="55"/>
        <v>1161.98</v>
      </c>
      <c r="L243" s="163"/>
    </row>
    <row r="244" spans="1:12" x14ac:dyDescent="0.25">
      <c r="B244" s="156"/>
      <c r="C244" s="157" t="s">
        <v>66</v>
      </c>
      <c r="D244" s="157"/>
      <c r="E244" s="157"/>
      <c r="F244" s="157"/>
      <c r="G244" s="158" t="s">
        <v>67</v>
      </c>
      <c r="H244" s="158" t="s">
        <v>68</v>
      </c>
      <c r="I244" s="155"/>
      <c r="J244" s="155"/>
      <c r="K244" s="155"/>
      <c r="L244" s="155"/>
    </row>
    <row r="245" spans="1:12" x14ac:dyDescent="0.25">
      <c r="B245" s="156" t="s">
        <v>63</v>
      </c>
      <c r="C245" s="157">
        <v>29.4</v>
      </c>
      <c r="D245" s="157"/>
      <c r="E245" s="157"/>
      <c r="F245" s="157"/>
      <c r="G245" s="159">
        <f>D243</f>
        <v>46.583000000000013</v>
      </c>
      <c r="H245" s="159">
        <f>G245-C245</f>
        <v>17.183000000000014</v>
      </c>
      <c r="I245" s="155"/>
      <c r="J245" s="155"/>
      <c r="K245" s="155"/>
      <c r="L245" s="155"/>
    </row>
    <row r="246" spans="1:12" x14ac:dyDescent="0.25">
      <c r="B246" s="156" t="s">
        <v>69</v>
      </c>
      <c r="C246" s="157">
        <v>32.9</v>
      </c>
      <c r="D246" s="157"/>
      <c r="E246" s="157"/>
      <c r="F246" s="157"/>
      <c r="G246" s="159">
        <f>E243</f>
        <v>39.373000000000005</v>
      </c>
      <c r="H246" s="159">
        <f>G246-C246</f>
        <v>6.4730000000000061</v>
      </c>
      <c r="I246" s="155"/>
      <c r="J246" s="155"/>
      <c r="K246" s="155"/>
      <c r="L246" s="155"/>
    </row>
    <row r="247" spans="1:12" x14ac:dyDescent="0.25">
      <c r="B247" s="156" t="s">
        <v>64</v>
      </c>
      <c r="C247" s="157">
        <v>142</v>
      </c>
      <c r="D247" s="157"/>
      <c r="E247" s="157"/>
      <c r="F247" s="157"/>
      <c r="G247" s="159">
        <f>F243</f>
        <v>155.16000000000003</v>
      </c>
      <c r="H247" s="159">
        <f>G247-C247</f>
        <v>13.160000000000025</v>
      </c>
      <c r="I247" s="155"/>
      <c r="J247" s="155"/>
      <c r="K247" s="155"/>
      <c r="L247" s="155"/>
    </row>
    <row r="248" spans="1:12" x14ac:dyDescent="0.25">
      <c r="B248" s="156" t="s">
        <v>65</v>
      </c>
      <c r="C248" s="157">
        <v>980</v>
      </c>
      <c r="D248" s="157"/>
      <c r="E248" s="157"/>
      <c r="F248" s="157"/>
      <c r="G248" s="159">
        <f>K243</f>
        <v>1161.98</v>
      </c>
      <c r="H248" s="159">
        <f>G248-C248</f>
        <v>181.98000000000002</v>
      </c>
      <c r="I248" s="155"/>
      <c r="J248" s="155"/>
      <c r="K248" s="155"/>
      <c r="L248" s="155"/>
    </row>
    <row r="249" spans="1:12" x14ac:dyDescent="0.25">
      <c r="B249" s="155"/>
      <c r="C249" s="155"/>
      <c r="D249" s="155"/>
      <c r="E249" s="155"/>
      <c r="F249" s="155"/>
      <c r="G249" s="155"/>
      <c r="H249" s="155"/>
      <c r="I249" s="155"/>
      <c r="J249" s="155"/>
      <c r="K249" s="155"/>
      <c r="L249" s="155"/>
    </row>
  </sheetData>
  <mergeCells count="14">
    <mergeCell ref="I1:L1"/>
    <mergeCell ref="I2:L2"/>
    <mergeCell ref="L10:L11"/>
    <mergeCell ref="A10:A11"/>
    <mergeCell ref="B10:B11"/>
    <mergeCell ref="C10:C11"/>
    <mergeCell ref="G10:I10"/>
    <mergeCell ref="K10:K11"/>
    <mergeCell ref="A9:K9"/>
    <mergeCell ref="H4:K4"/>
    <mergeCell ref="K5:L5"/>
    <mergeCell ref="A7:K7"/>
    <mergeCell ref="A8:K8"/>
    <mergeCell ref="D10:F10"/>
  </mergeCells>
  <pageMargins left="0.7874015748031496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9"/>
  <sheetViews>
    <sheetView tabSelected="1" topLeftCell="A223" zoomScale="80" zoomScaleNormal="80" workbookViewId="0">
      <selection activeCell="H249" sqref="H249"/>
    </sheetView>
  </sheetViews>
  <sheetFormatPr defaultRowHeight="15" x14ac:dyDescent="0.25"/>
  <cols>
    <col min="1" max="1" width="11.5703125" customWidth="1"/>
    <col min="2" max="2" width="33.85546875" customWidth="1"/>
    <col min="3" max="3" width="10.28515625" customWidth="1"/>
    <col min="4" max="4" width="7.7109375" customWidth="1"/>
    <col min="5" max="5" width="7.5703125" customWidth="1"/>
    <col min="6" max="8" width="8.28515625" customWidth="1"/>
    <col min="9" max="9" width="7.5703125" customWidth="1"/>
    <col min="10" max="10" width="6" customWidth="1"/>
    <col min="11" max="11" width="7.85546875" customWidth="1"/>
    <col min="12" max="12" width="13.5703125" customWidth="1"/>
  </cols>
  <sheetData>
    <row r="1" spans="1:12" x14ac:dyDescent="0.25">
      <c r="A1" s="34"/>
      <c r="B1" s="34"/>
      <c r="C1" s="34"/>
      <c r="D1" s="34"/>
      <c r="E1" s="34"/>
      <c r="F1" s="34"/>
      <c r="G1" s="80"/>
      <c r="H1" s="34"/>
      <c r="I1" s="126" t="s">
        <v>26</v>
      </c>
      <c r="J1" s="195"/>
      <c r="K1" s="126"/>
      <c r="L1" s="126"/>
    </row>
    <row r="2" spans="1:12" x14ac:dyDescent="0.25">
      <c r="A2" s="34"/>
      <c r="B2" s="34"/>
      <c r="C2" s="34"/>
      <c r="D2" s="34"/>
      <c r="E2" s="34"/>
      <c r="F2" s="34"/>
      <c r="G2" s="80"/>
      <c r="H2" s="34"/>
      <c r="I2" s="254" t="s">
        <v>55</v>
      </c>
      <c r="J2" s="254"/>
      <c r="K2" s="254"/>
      <c r="L2" s="254"/>
    </row>
    <row r="3" spans="1:12" x14ac:dyDescent="0.25">
      <c r="A3" s="34"/>
      <c r="B3" s="34"/>
      <c r="C3" s="34"/>
      <c r="D3" s="34"/>
      <c r="E3" s="34"/>
      <c r="F3" s="34"/>
      <c r="G3" s="80"/>
      <c r="H3" s="34"/>
      <c r="I3" s="34"/>
      <c r="J3" s="34"/>
      <c r="K3" s="34" t="s">
        <v>58</v>
      </c>
    </row>
    <row r="4" spans="1:12" x14ac:dyDescent="0.25">
      <c r="A4" s="34"/>
      <c r="B4" s="34"/>
      <c r="C4" s="34"/>
      <c r="D4" s="34"/>
      <c r="E4" s="34"/>
      <c r="F4" s="34"/>
      <c r="G4" s="34"/>
      <c r="H4" s="269"/>
      <c r="I4" s="269"/>
      <c r="J4" s="269"/>
      <c r="K4" s="269"/>
      <c r="L4" s="119"/>
    </row>
    <row r="5" spans="1:12" x14ac:dyDescent="0.25">
      <c r="A5" s="34"/>
      <c r="B5" s="34"/>
      <c r="C5" s="34"/>
      <c r="D5" s="34"/>
      <c r="E5" s="34"/>
      <c r="F5" s="34"/>
      <c r="G5" s="80"/>
      <c r="H5" s="34"/>
      <c r="I5" s="34"/>
      <c r="J5" s="34"/>
      <c r="K5" s="270" t="s">
        <v>104</v>
      </c>
      <c r="L5" s="271"/>
    </row>
    <row r="6" spans="1:12" x14ac:dyDescent="0.25">
      <c r="A6" s="16"/>
      <c r="B6" s="16"/>
      <c r="C6" s="16"/>
      <c r="D6" s="16"/>
      <c r="E6" s="16"/>
      <c r="F6" s="16"/>
      <c r="G6" s="17"/>
      <c r="H6" s="17"/>
      <c r="I6" s="17"/>
      <c r="J6" s="17"/>
      <c r="K6" s="17"/>
    </row>
    <row r="7" spans="1:12" x14ac:dyDescent="0.25">
      <c r="A7" s="272" t="s">
        <v>103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</row>
    <row r="8" spans="1:12" ht="15.75" x14ac:dyDescent="0.25">
      <c r="A8" s="274" t="s">
        <v>47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</row>
    <row r="9" spans="1:12" x14ac:dyDescent="0.25">
      <c r="A9" s="267" t="s">
        <v>134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2" ht="45.75" customHeight="1" x14ac:dyDescent="0.25">
      <c r="A10" s="257" t="s">
        <v>27</v>
      </c>
      <c r="B10" s="259" t="s">
        <v>0</v>
      </c>
      <c r="C10" s="261" t="s">
        <v>19</v>
      </c>
      <c r="D10" s="284" t="s">
        <v>28</v>
      </c>
      <c r="E10" s="285"/>
      <c r="F10" s="286"/>
      <c r="G10" s="281" t="s">
        <v>142</v>
      </c>
      <c r="H10" s="282"/>
      <c r="I10" s="283"/>
      <c r="J10" s="205" t="s">
        <v>147</v>
      </c>
      <c r="K10" s="279" t="s">
        <v>148</v>
      </c>
      <c r="L10" s="279" t="s">
        <v>46</v>
      </c>
    </row>
    <row r="11" spans="1:12" ht="115.5" customHeight="1" x14ac:dyDescent="0.25">
      <c r="A11" s="258"/>
      <c r="B11" s="260"/>
      <c r="C11" s="260"/>
      <c r="D11" s="206" t="s">
        <v>21</v>
      </c>
      <c r="E11" s="207" t="s">
        <v>22</v>
      </c>
      <c r="F11" s="207" t="s">
        <v>23</v>
      </c>
      <c r="G11" s="203" t="s">
        <v>143</v>
      </c>
      <c r="H11" s="203" t="s">
        <v>144</v>
      </c>
      <c r="I11" s="204" t="s">
        <v>145</v>
      </c>
      <c r="J11" s="208" t="s">
        <v>146</v>
      </c>
      <c r="K11" s="280"/>
      <c r="L11" s="280"/>
    </row>
    <row r="12" spans="1:12" ht="23.25" customHeight="1" x14ac:dyDescent="0.25">
      <c r="A12" s="21"/>
      <c r="B12" s="36" t="s">
        <v>1</v>
      </c>
      <c r="C12" s="4"/>
      <c r="D12" s="4"/>
      <c r="E12" s="4"/>
      <c r="F12" s="4"/>
      <c r="G12" s="22"/>
      <c r="H12" s="22"/>
      <c r="I12" s="22"/>
      <c r="J12" s="22"/>
      <c r="K12" s="221"/>
      <c r="L12" s="73"/>
    </row>
    <row r="13" spans="1:12" ht="16.5" customHeight="1" x14ac:dyDescent="0.25">
      <c r="A13" s="29" t="s">
        <v>2</v>
      </c>
      <c r="B13" s="10" t="s">
        <v>33</v>
      </c>
      <c r="C13" s="11" t="s">
        <v>139</v>
      </c>
      <c r="D13" s="52">
        <v>2.29</v>
      </c>
      <c r="E13" s="12">
        <v>4.5</v>
      </c>
      <c r="F13" s="12">
        <v>15.5</v>
      </c>
      <c r="G13" s="52">
        <v>8.1</v>
      </c>
      <c r="H13" s="12">
        <v>8.6999999999999993</v>
      </c>
      <c r="I13" s="58">
        <v>0.5</v>
      </c>
      <c r="J13" s="58">
        <v>0</v>
      </c>
      <c r="K13" s="219">
        <v>111</v>
      </c>
      <c r="L13" s="74">
        <v>1</v>
      </c>
    </row>
    <row r="14" spans="1:12" ht="17.25" customHeight="1" x14ac:dyDescent="0.25">
      <c r="A14" s="29"/>
      <c r="B14" s="31" t="s">
        <v>42</v>
      </c>
      <c r="C14" s="32" t="s">
        <v>53</v>
      </c>
      <c r="D14" s="180">
        <v>5.54</v>
      </c>
      <c r="E14" s="79">
        <v>6.03</v>
      </c>
      <c r="F14" s="79">
        <v>26.1</v>
      </c>
      <c r="G14" s="52">
        <v>7.4</v>
      </c>
      <c r="H14" s="12">
        <v>4.7</v>
      </c>
      <c r="I14" s="58">
        <v>0.3</v>
      </c>
      <c r="J14" s="58">
        <v>0</v>
      </c>
      <c r="K14" s="219">
        <v>181</v>
      </c>
      <c r="L14" s="48">
        <v>185</v>
      </c>
    </row>
    <row r="15" spans="1:12" x14ac:dyDescent="0.25">
      <c r="A15" s="9"/>
      <c r="B15" s="10" t="s">
        <v>20</v>
      </c>
      <c r="C15" s="11">
        <v>180</v>
      </c>
      <c r="D15" s="180">
        <v>2.57</v>
      </c>
      <c r="E15" s="79">
        <v>2.2999999999999998</v>
      </c>
      <c r="F15" s="79">
        <v>14.3</v>
      </c>
      <c r="G15" s="52">
        <v>113.2</v>
      </c>
      <c r="H15" s="12">
        <v>12.6</v>
      </c>
      <c r="I15" s="58">
        <v>0.12</v>
      </c>
      <c r="J15" s="58">
        <v>1.4</v>
      </c>
      <c r="K15" s="219">
        <v>88</v>
      </c>
      <c r="L15" s="75">
        <v>395</v>
      </c>
    </row>
    <row r="16" spans="1:12" x14ac:dyDescent="0.25">
      <c r="A16" s="9"/>
      <c r="B16" s="29" t="s">
        <v>5</v>
      </c>
      <c r="C16" s="89">
        <v>395</v>
      </c>
      <c r="D16" s="201">
        <f>D13+D14+D15</f>
        <v>10.4</v>
      </c>
      <c r="E16" s="201">
        <f t="shared" ref="E16:K16" si="0">E13+E14+E15</f>
        <v>12.830000000000002</v>
      </c>
      <c r="F16" s="201">
        <f t="shared" si="0"/>
        <v>55.900000000000006</v>
      </c>
      <c r="G16" s="201">
        <f t="shared" si="0"/>
        <v>128.69999999999999</v>
      </c>
      <c r="H16" s="201">
        <f t="shared" si="0"/>
        <v>26</v>
      </c>
      <c r="I16" s="201">
        <f t="shared" si="0"/>
        <v>0.92</v>
      </c>
      <c r="J16" s="201">
        <f t="shared" si="0"/>
        <v>1.4</v>
      </c>
      <c r="K16" s="65">
        <f t="shared" si="0"/>
        <v>380</v>
      </c>
      <c r="L16" s="75"/>
    </row>
    <row r="17" spans="1:14" x14ac:dyDescent="0.25">
      <c r="A17" s="9"/>
      <c r="B17" s="45" t="s">
        <v>105</v>
      </c>
      <c r="C17" s="90">
        <f>K16*70/K33</f>
        <v>19.545888750091851</v>
      </c>
      <c r="D17" s="201"/>
      <c r="E17" s="71"/>
      <c r="F17" s="71"/>
      <c r="G17" s="51"/>
      <c r="H17" s="28"/>
      <c r="I17" s="60"/>
      <c r="J17" s="60"/>
      <c r="K17" s="62"/>
      <c r="L17" s="75"/>
    </row>
    <row r="18" spans="1:14" ht="21.75" customHeight="1" x14ac:dyDescent="0.25">
      <c r="A18" s="47" t="s">
        <v>29</v>
      </c>
      <c r="B18" s="10" t="s">
        <v>150</v>
      </c>
      <c r="C18" s="11">
        <v>70</v>
      </c>
      <c r="D18" s="180">
        <v>1.05</v>
      </c>
      <c r="E18" s="79">
        <v>0.35</v>
      </c>
      <c r="F18" s="79">
        <v>14.7</v>
      </c>
      <c r="G18" s="52">
        <v>5.6</v>
      </c>
      <c r="H18" s="12">
        <v>29.4</v>
      </c>
      <c r="I18" s="58">
        <v>0.42</v>
      </c>
      <c r="J18" s="58">
        <v>7</v>
      </c>
      <c r="K18" s="219">
        <v>66</v>
      </c>
      <c r="L18" s="75"/>
      <c r="M18" s="123"/>
    </row>
    <row r="19" spans="1:14" ht="16.5" customHeight="1" x14ac:dyDescent="0.25">
      <c r="A19" s="23"/>
      <c r="B19" s="4" t="s">
        <v>5</v>
      </c>
      <c r="C19" s="37">
        <v>70</v>
      </c>
      <c r="D19" s="227">
        <f>D18</f>
        <v>1.05</v>
      </c>
      <c r="E19" s="227">
        <f t="shared" ref="E19:K19" si="1">E18</f>
        <v>0.35</v>
      </c>
      <c r="F19" s="227">
        <f t="shared" si="1"/>
        <v>14.7</v>
      </c>
      <c r="G19" s="227">
        <f t="shared" si="1"/>
        <v>5.6</v>
      </c>
      <c r="H19" s="227">
        <f t="shared" si="1"/>
        <v>29.4</v>
      </c>
      <c r="I19" s="227">
        <f t="shared" si="1"/>
        <v>0.42</v>
      </c>
      <c r="J19" s="227">
        <f t="shared" si="1"/>
        <v>7</v>
      </c>
      <c r="K19" s="199">
        <f t="shared" si="1"/>
        <v>66</v>
      </c>
      <c r="L19" s="24"/>
    </row>
    <row r="20" spans="1:14" x14ac:dyDescent="0.25">
      <c r="A20" s="23"/>
      <c r="B20" s="45" t="s">
        <v>106</v>
      </c>
      <c r="C20" s="27">
        <f>K19*70/K33</f>
        <v>3.3948122565949004</v>
      </c>
      <c r="D20" s="201"/>
      <c r="E20" s="71"/>
      <c r="F20" s="71"/>
      <c r="G20" s="51"/>
      <c r="H20" s="28"/>
      <c r="I20" s="60"/>
      <c r="J20" s="60"/>
      <c r="K20" s="62"/>
      <c r="L20" s="75"/>
    </row>
    <row r="21" spans="1:14" ht="14.25" customHeight="1" x14ac:dyDescent="0.25">
      <c r="A21" s="2" t="s">
        <v>6</v>
      </c>
      <c r="B21" s="50" t="s">
        <v>98</v>
      </c>
      <c r="C21" s="11">
        <v>60</v>
      </c>
      <c r="D21" s="180">
        <v>1</v>
      </c>
      <c r="E21" s="79">
        <v>3</v>
      </c>
      <c r="F21" s="79">
        <v>6.7</v>
      </c>
      <c r="G21" s="52">
        <v>15.8</v>
      </c>
      <c r="H21" s="12">
        <v>14.2</v>
      </c>
      <c r="I21" s="58">
        <v>0.5</v>
      </c>
      <c r="J21" s="58">
        <v>9.4</v>
      </c>
      <c r="K21" s="219">
        <v>57</v>
      </c>
      <c r="L21" s="48">
        <v>25</v>
      </c>
    </row>
    <row r="22" spans="1:14" ht="15" customHeight="1" x14ac:dyDescent="0.25">
      <c r="A22" s="7"/>
      <c r="B22" s="31" t="s">
        <v>35</v>
      </c>
      <c r="C22" s="32">
        <v>200</v>
      </c>
      <c r="D22" s="180">
        <v>2.2000000000000002</v>
      </c>
      <c r="E22" s="79">
        <v>4.5999999999999996</v>
      </c>
      <c r="F22" s="79">
        <v>11.2</v>
      </c>
      <c r="G22" s="52">
        <v>15.8</v>
      </c>
      <c r="H22" s="12">
        <v>8.4</v>
      </c>
      <c r="I22" s="58">
        <v>0.47</v>
      </c>
      <c r="J22" s="58">
        <v>0.6</v>
      </c>
      <c r="K22" s="219">
        <v>92</v>
      </c>
      <c r="L22" s="48">
        <v>86</v>
      </c>
      <c r="N22" s="5"/>
    </row>
    <row r="23" spans="1:14" ht="16.5" customHeight="1" x14ac:dyDescent="0.25">
      <c r="A23" s="1"/>
      <c r="B23" s="50" t="s">
        <v>115</v>
      </c>
      <c r="C23" s="11">
        <v>75</v>
      </c>
      <c r="D23" s="180">
        <v>14.3</v>
      </c>
      <c r="E23" s="79">
        <v>5.6</v>
      </c>
      <c r="F23" s="79">
        <v>0.4</v>
      </c>
      <c r="G23" s="52">
        <v>24.8</v>
      </c>
      <c r="H23" s="12">
        <v>14.3</v>
      </c>
      <c r="I23" s="58">
        <v>1.2</v>
      </c>
      <c r="J23" s="58">
        <v>0</v>
      </c>
      <c r="K23" s="219">
        <v>109</v>
      </c>
      <c r="L23" s="48">
        <v>300</v>
      </c>
    </row>
    <row r="24" spans="1:14" ht="16.5" customHeight="1" x14ac:dyDescent="0.25">
      <c r="A24" s="1"/>
      <c r="B24" s="50" t="s">
        <v>25</v>
      </c>
      <c r="C24" s="11">
        <v>130</v>
      </c>
      <c r="D24" s="180">
        <v>3.2</v>
      </c>
      <c r="E24" s="79">
        <v>4.5999999999999996</v>
      </c>
      <c r="F24" s="79">
        <v>14.7</v>
      </c>
      <c r="G24" s="52">
        <v>72.099999999999994</v>
      </c>
      <c r="H24" s="12">
        <v>26.8</v>
      </c>
      <c r="I24" s="58">
        <v>1.1000000000000001</v>
      </c>
      <c r="J24" s="58">
        <v>22.31</v>
      </c>
      <c r="K24" s="219">
        <v>109</v>
      </c>
      <c r="L24" s="48">
        <v>336</v>
      </c>
    </row>
    <row r="25" spans="1:14" x14ac:dyDescent="0.25">
      <c r="A25" s="7"/>
      <c r="B25" s="42" t="s">
        <v>50</v>
      </c>
      <c r="C25" s="43">
        <v>150</v>
      </c>
      <c r="D25" s="179">
        <v>0.5</v>
      </c>
      <c r="E25" s="179">
        <v>0.3</v>
      </c>
      <c r="F25" s="179">
        <v>24.5</v>
      </c>
      <c r="G25" s="177">
        <v>30</v>
      </c>
      <c r="H25" s="20">
        <v>13.5</v>
      </c>
      <c r="I25" s="61">
        <v>0.6</v>
      </c>
      <c r="J25" s="61">
        <v>3</v>
      </c>
      <c r="K25" s="217">
        <v>102</v>
      </c>
      <c r="L25" s="120">
        <v>399</v>
      </c>
    </row>
    <row r="26" spans="1:14" x14ac:dyDescent="0.25">
      <c r="A26" s="7"/>
      <c r="B26" s="50" t="s">
        <v>7</v>
      </c>
      <c r="C26" s="11">
        <v>35</v>
      </c>
      <c r="D26" s="180">
        <v>2.2999999999999998</v>
      </c>
      <c r="E26" s="79">
        <v>0.5</v>
      </c>
      <c r="F26" s="79">
        <v>11.7</v>
      </c>
      <c r="G26" s="52">
        <v>12.3</v>
      </c>
      <c r="H26" s="12">
        <v>16.5</v>
      </c>
      <c r="I26" s="58">
        <v>1.37</v>
      </c>
      <c r="J26" s="58">
        <v>0</v>
      </c>
      <c r="K26" s="219">
        <v>60.9</v>
      </c>
      <c r="L26" s="48"/>
    </row>
    <row r="27" spans="1:14" x14ac:dyDescent="0.25">
      <c r="A27" s="23"/>
      <c r="B27" s="4" t="s">
        <v>5</v>
      </c>
      <c r="C27" s="49">
        <v>650</v>
      </c>
      <c r="D27" s="227">
        <f>D21+D22+D23+D24+D25+D26</f>
        <v>23.5</v>
      </c>
      <c r="E27" s="227">
        <f t="shared" ref="E27:K27" si="2">E21+E22+E23+E24+E25+E26</f>
        <v>18.599999999999998</v>
      </c>
      <c r="F27" s="227">
        <f t="shared" si="2"/>
        <v>69.2</v>
      </c>
      <c r="G27" s="227">
        <f t="shared" si="2"/>
        <v>170.8</v>
      </c>
      <c r="H27" s="227">
        <f t="shared" si="2"/>
        <v>93.7</v>
      </c>
      <c r="I27" s="227">
        <f t="shared" si="2"/>
        <v>5.24</v>
      </c>
      <c r="J27" s="227">
        <f t="shared" si="2"/>
        <v>35.31</v>
      </c>
      <c r="K27" s="227">
        <f t="shared" si="2"/>
        <v>529.9</v>
      </c>
      <c r="L27" s="24"/>
    </row>
    <row r="28" spans="1:14" x14ac:dyDescent="0.25">
      <c r="A28" s="23"/>
      <c r="B28" s="166" t="s">
        <v>126</v>
      </c>
      <c r="C28" s="8">
        <f>K27*70/K33</f>
        <v>27.256227496509659</v>
      </c>
      <c r="D28" s="227"/>
      <c r="E28" s="71"/>
      <c r="F28" s="71"/>
      <c r="G28" s="228"/>
      <c r="H28" s="3"/>
      <c r="I28" s="59"/>
      <c r="J28" s="59"/>
      <c r="K28" s="55"/>
      <c r="L28" s="24"/>
    </row>
    <row r="29" spans="1:14" ht="15" customHeight="1" x14ac:dyDescent="0.25">
      <c r="A29" s="23" t="s">
        <v>51</v>
      </c>
      <c r="B29" s="82" t="s">
        <v>116</v>
      </c>
      <c r="C29" s="11">
        <v>200</v>
      </c>
      <c r="D29" s="180">
        <v>5.6</v>
      </c>
      <c r="E29" s="79">
        <v>5.0999999999999996</v>
      </c>
      <c r="F29" s="79">
        <v>9.5</v>
      </c>
      <c r="G29" s="52">
        <v>252</v>
      </c>
      <c r="H29" s="12">
        <v>29.4</v>
      </c>
      <c r="I29" s="58">
        <v>0.2</v>
      </c>
      <c r="J29" s="58">
        <v>0.9</v>
      </c>
      <c r="K29" s="219">
        <v>104</v>
      </c>
      <c r="L29" s="48">
        <v>400</v>
      </c>
    </row>
    <row r="30" spans="1:14" ht="15" customHeight="1" x14ac:dyDescent="0.25">
      <c r="A30" s="23"/>
      <c r="B30" s="31" t="s">
        <v>152</v>
      </c>
      <c r="C30" s="78">
        <v>75</v>
      </c>
      <c r="D30" s="180">
        <v>13.1</v>
      </c>
      <c r="E30" s="180">
        <v>8.4</v>
      </c>
      <c r="F30" s="180">
        <v>46.5</v>
      </c>
      <c r="G30" s="52">
        <v>19.2</v>
      </c>
      <c r="H30" s="12">
        <v>17.8</v>
      </c>
      <c r="I30" s="58">
        <v>0.85</v>
      </c>
      <c r="J30" s="58">
        <v>0.05</v>
      </c>
      <c r="K30" s="219">
        <v>281</v>
      </c>
      <c r="L30" s="48">
        <v>496</v>
      </c>
    </row>
    <row r="31" spans="1:14" x14ac:dyDescent="0.25">
      <c r="A31" s="23"/>
      <c r="B31" s="4" t="s">
        <v>5</v>
      </c>
      <c r="C31" s="37">
        <v>275</v>
      </c>
      <c r="D31" s="227">
        <f>D29+D30</f>
        <v>18.7</v>
      </c>
      <c r="E31" s="227">
        <f t="shared" ref="E31:K31" si="3">E29+E30</f>
        <v>13.5</v>
      </c>
      <c r="F31" s="227">
        <f t="shared" si="3"/>
        <v>56</v>
      </c>
      <c r="G31" s="227">
        <f t="shared" si="3"/>
        <v>271.2</v>
      </c>
      <c r="H31" s="227">
        <f t="shared" si="3"/>
        <v>47.2</v>
      </c>
      <c r="I31" s="227">
        <f t="shared" si="3"/>
        <v>1.05</v>
      </c>
      <c r="J31" s="227">
        <f t="shared" si="3"/>
        <v>0.95000000000000007</v>
      </c>
      <c r="K31" s="227">
        <f t="shared" si="3"/>
        <v>385</v>
      </c>
      <c r="L31" s="24"/>
    </row>
    <row r="32" spans="1:14" x14ac:dyDescent="0.25">
      <c r="A32" s="23"/>
      <c r="B32" s="166" t="s">
        <v>107</v>
      </c>
      <c r="C32" s="8">
        <f>K31*70/K33</f>
        <v>19.803071496803586</v>
      </c>
      <c r="D32" s="227"/>
      <c r="E32" s="71"/>
      <c r="F32" s="71"/>
      <c r="G32" s="228"/>
      <c r="H32" s="3"/>
      <c r="I32" s="59"/>
      <c r="J32" s="59"/>
      <c r="K32" s="55"/>
      <c r="L32" s="24"/>
    </row>
    <row r="33" spans="1:14" ht="15.75" customHeight="1" x14ac:dyDescent="0.25">
      <c r="A33" s="77"/>
      <c r="B33" s="4" t="s">
        <v>24</v>
      </c>
      <c r="C33" s="37"/>
      <c r="D33" s="227">
        <f t="shared" ref="D33:K33" si="4">D16+D19+D27+D31</f>
        <v>53.650000000000006</v>
      </c>
      <c r="E33" s="227">
        <f t="shared" si="4"/>
        <v>45.28</v>
      </c>
      <c r="F33" s="227">
        <f t="shared" si="4"/>
        <v>195.8</v>
      </c>
      <c r="G33" s="227">
        <f t="shared" si="4"/>
        <v>576.29999999999995</v>
      </c>
      <c r="H33" s="227">
        <f t="shared" si="4"/>
        <v>196.3</v>
      </c>
      <c r="I33" s="227">
        <f t="shared" si="4"/>
        <v>7.63</v>
      </c>
      <c r="J33" s="227">
        <f t="shared" si="4"/>
        <v>44.660000000000004</v>
      </c>
      <c r="K33" s="199">
        <f t="shared" si="4"/>
        <v>1360.9</v>
      </c>
      <c r="L33" s="24"/>
    </row>
    <row r="34" spans="1:14" ht="18.75" x14ac:dyDescent="0.25">
      <c r="A34" s="38"/>
      <c r="B34" s="39" t="s">
        <v>10</v>
      </c>
      <c r="C34" s="13"/>
      <c r="D34" s="180"/>
      <c r="E34" s="79"/>
      <c r="F34" s="79"/>
      <c r="G34" s="52"/>
      <c r="H34" s="12"/>
      <c r="I34" s="58"/>
      <c r="J34" s="58"/>
      <c r="K34" s="219"/>
      <c r="L34" s="24"/>
    </row>
    <row r="35" spans="1:14" ht="15.75" customHeight="1" x14ac:dyDescent="0.25">
      <c r="A35" s="40" t="s">
        <v>2</v>
      </c>
      <c r="B35" s="31" t="s">
        <v>32</v>
      </c>
      <c r="C35" s="32" t="s">
        <v>140</v>
      </c>
      <c r="D35" s="180">
        <v>4.97</v>
      </c>
      <c r="E35" s="79">
        <v>7.23</v>
      </c>
      <c r="F35" s="79">
        <v>15.47</v>
      </c>
      <c r="G35" s="52">
        <v>96.1</v>
      </c>
      <c r="H35" s="12">
        <v>13.4</v>
      </c>
      <c r="I35" s="58">
        <v>0.71</v>
      </c>
      <c r="J35" s="58">
        <v>0</v>
      </c>
      <c r="K35" s="219">
        <v>147</v>
      </c>
      <c r="L35" s="48">
        <v>3</v>
      </c>
    </row>
    <row r="36" spans="1:14" x14ac:dyDescent="0.25">
      <c r="A36" s="40"/>
      <c r="B36" s="31" t="s">
        <v>123</v>
      </c>
      <c r="C36" s="32">
        <v>200</v>
      </c>
      <c r="D36" s="179">
        <v>5.5</v>
      </c>
      <c r="E36" s="198">
        <v>5.69</v>
      </c>
      <c r="F36" s="198">
        <v>15.7</v>
      </c>
      <c r="G36" s="177">
        <v>165.6</v>
      </c>
      <c r="H36" s="20">
        <v>36.200000000000003</v>
      </c>
      <c r="I36" s="61">
        <v>0.65</v>
      </c>
      <c r="J36" s="61">
        <v>0.91</v>
      </c>
      <c r="K36" s="217">
        <v>132</v>
      </c>
      <c r="L36" s="48">
        <v>94</v>
      </c>
    </row>
    <row r="37" spans="1:14" x14ac:dyDescent="0.25">
      <c r="A37" s="41"/>
      <c r="B37" s="10" t="s">
        <v>3</v>
      </c>
      <c r="C37" s="11">
        <v>180</v>
      </c>
      <c r="D37" s="180">
        <v>3.56</v>
      </c>
      <c r="E37" s="79">
        <v>2.8</v>
      </c>
      <c r="F37" s="79">
        <v>15.7</v>
      </c>
      <c r="G37" s="52">
        <v>137</v>
      </c>
      <c r="H37" s="12">
        <v>19.2</v>
      </c>
      <c r="I37" s="58">
        <v>0.43</v>
      </c>
      <c r="J37" s="58">
        <v>1.44</v>
      </c>
      <c r="K37" s="219">
        <v>102</v>
      </c>
      <c r="L37" s="48">
        <v>397</v>
      </c>
    </row>
    <row r="38" spans="1:14" x14ac:dyDescent="0.25">
      <c r="A38" s="41"/>
      <c r="B38" s="29" t="s">
        <v>5</v>
      </c>
      <c r="C38" s="89">
        <v>425</v>
      </c>
      <c r="D38" s="201">
        <f>D35+D36+D37</f>
        <v>14.03</v>
      </c>
      <c r="E38" s="201">
        <f t="shared" ref="E38:K38" si="5">E35+E36+E37</f>
        <v>15.720000000000002</v>
      </c>
      <c r="F38" s="201">
        <f t="shared" si="5"/>
        <v>46.870000000000005</v>
      </c>
      <c r="G38" s="201">
        <f t="shared" si="5"/>
        <v>398.7</v>
      </c>
      <c r="H38" s="201">
        <f t="shared" si="5"/>
        <v>68.8</v>
      </c>
      <c r="I38" s="201">
        <f t="shared" si="5"/>
        <v>1.7899999999999998</v>
      </c>
      <c r="J38" s="201">
        <f t="shared" si="5"/>
        <v>2.35</v>
      </c>
      <c r="K38" s="65">
        <f t="shared" si="5"/>
        <v>381</v>
      </c>
      <c r="L38" s="48"/>
    </row>
    <row r="39" spans="1:14" x14ac:dyDescent="0.25">
      <c r="A39" s="41"/>
      <c r="B39" s="45" t="s">
        <v>105</v>
      </c>
      <c r="C39" s="90">
        <f>K38*70/K59</f>
        <v>17.64589122667725</v>
      </c>
      <c r="D39" s="201"/>
      <c r="E39" s="71"/>
      <c r="F39" s="71"/>
      <c r="G39" s="51"/>
      <c r="H39" s="28"/>
      <c r="I39" s="60"/>
      <c r="J39" s="60"/>
      <c r="K39" s="62"/>
      <c r="L39" s="48"/>
    </row>
    <row r="40" spans="1:14" ht="18.75" customHeight="1" x14ac:dyDescent="0.25">
      <c r="A40" s="44" t="s">
        <v>29</v>
      </c>
      <c r="B40" s="10" t="s">
        <v>149</v>
      </c>
      <c r="C40" s="11">
        <v>70</v>
      </c>
      <c r="D40" s="180">
        <v>0.3</v>
      </c>
      <c r="E40" s="79">
        <v>0.3</v>
      </c>
      <c r="F40" s="79">
        <v>6.9</v>
      </c>
      <c r="G40" s="52">
        <v>11.2</v>
      </c>
      <c r="H40" s="12">
        <v>6.3</v>
      </c>
      <c r="I40" s="58">
        <v>1.54</v>
      </c>
      <c r="J40" s="58">
        <v>7</v>
      </c>
      <c r="K40" s="219">
        <v>31</v>
      </c>
      <c r="L40" s="48"/>
    </row>
    <row r="41" spans="1:14" ht="18.75" customHeight="1" x14ac:dyDescent="0.25">
      <c r="A41" s="44"/>
      <c r="B41" s="42" t="s">
        <v>151</v>
      </c>
      <c r="C41" s="43">
        <v>40</v>
      </c>
      <c r="D41" s="179">
        <v>0.4</v>
      </c>
      <c r="E41" s="179">
        <v>0</v>
      </c>
      <c r="F41" s="179">
        <v>32</v>
      </c>
      <c r="G41" s="179">
        <v>10</v>
      </c>
      <c r="H41" s="198">
        <v>2.4</v>
      </c>
      <c r="I41" s="124">
        <v>0.56000000000000005</v>
      </c>
      <c r="J41" s="124">
        <v>0</v>
      </c>
      <c r="K41" s="225">
        <v>130</v>
      </c>
      <c r="L41" s="120"/>
    </row>
    <row r="42" spans="1:14" x14ac:dyDescent="0.25">
      <c r="A42" s="44"/>
      <c r="B42" s="45" t="s">
        <v>5</v>
      </c>
      <c r="C42" s="46">
        <v>110</v>
      </c>
      <c r="D42" s="227">
        <f>D40+D41</f>
        <v>0.7</v>
      </c>
      <c r="E42" s="227">
        <f t="shared" ref="E42:K42" si="6">E40+E41</f>
        <v>0.3</v>
      </c>
      <c r="F42" s="227">
        <f t="shared" si="6"/>
        <v>38.9</v>
      </c>
      <c r="G42" s="227">
        <f t="shared" si="6"/>
        <v>21.2</v>
      </c>
      <c r="H42" s="227">
        <f t="shared" si="6"/>
        <v>8.6999999999999993</v>
      </c>
      <c r="I42" s="227">
        <f t="shared" si="6"/>
        <v>2.1</v>
      </c>
      <c r="J42" s="227">
        <f t="shared" si="6"/>
        <v>7</v>
      </c>
      <c r="K42" s="227">
        <f t="shared" si="6"/>
        <v>161</v>
      </c>
      <c r="L42" s="24"/>
    </row>
    <row r="43" spans="1:14" x14ac:dyDescent="0.25">
      <c r="A43" s="44"/>
      <c r="B43" s="45" t="s">
        <v>106</v>
      </c>
      <c r="C43" s="27">
        <f>K42*70/K59</f>
        <v>7.4566626968373688</v>
      </c>
      <c r="D43" s="201"/>
      <c r="E43" s="71"/>
      <c r="F43" s="71"/>
      <c r="G43" s="51"/>
      <c r="H43" s="28"/>
      <c r="I43" s="60"/>
      <c r="J43" s="60"/>
      <c r="K43" s="62"/>
      <c r="L43" s="48"/>
    </row>
    <row r="44" spans="1:14" ht="17.25" customHeight="1" x14ac:dyDescent="0.25">
      <c r="A44" s="44" t="s">
        <v>6</v>
      </c>
      <c r="B44" s="31" t="s">
        <v>130</v>
      </c>
      <c r="C44" s="32">
        <v>60</v>
      </c>
      <c r="D44" s="229">
        <v>0.84</v>
      </c>
      <c r="E44" s="79">
        <v>3</v>
      </c>
      <c r="F44" s="79">
        <v>5.4</v>
      </c>
      <c r="G44" s="230">
        <v>22.4</v>
      </c>
      <c r="H44" s="6">
        <v>9</v>
      </c>
      <c r="I44" s="57">
        <v>3</v>
      </c>
      <c r="J44" s="57">
        <v>19.48</v>
      </c>
      <c r="K44" s="223">
        <v>52.4</v>
      </c>
      <c r="L44" s="24">
        <v>20</v>
      </c>
    </row>
    <row r="45" spans="1:14" ht="14.25" customHeight="1" x14ac:dyDescent="0.25">
      <c r="A45" s="30"/>
      <c r="B45" s="31" t="s">
        <v>43</v>
      </c>
      <c r="C45" s="32" t="s">
        <v>49</v>
      </c>
      <c r="D45" s="180">
        <v>1.8</v>
      </c>
      <c r="E45" s="79">
        <v>4.7</v>
      </c>
      <c r="F45" s="79">
        <v>11.8</v>
      </c>
      <c r="G45" s="52">
        <v>35.5</v>
      </c>
      <c r="H45" s="12">
        <v>21</v>
      </c>
      <c r="I45" s="58">
        <v>0.95</v>
      </c>
      <c r="J45" s="58">
        <v>12.4</v>
      </c>
      <c r="K45" s="219">
        <v>94</v>
      </c>
      <c r="L45" s="48">
        <v>57</v>
      </c>
    </row>
    <row r="46" spans="1:14" ht="15" customHeight="1" x14ac:dyDescent="0.25">
      <c r="A46" s="30"/>
      <c r="B46" s="31" t="s">
        <v>161</v>
      </c>
      <c r="C46" s="32" t="s">
        <v>170</v>
      </c>
      <c r="D46" s="180">
        <v>18.7</v>
      </c>
      <c r="E46" s="79">
        <v>7.9</v>
      </c>
      <c r="F46" s="79">
        <v>6.4</v>
      </c>
      <c r="G46" s="52">
        <v>18.8</v>
      </c>
      <c r="H46" s="12">
        <v>21.6</v>
      </c>
      <c r="I46" s="58">
        <v>3.4</v>
      </c>
      <c r="J46" s="58">
        <v>5</v>
      </c>
      <c r="K46" s="219">
        <v>170</v>
      </c>
      <c r="L46" s="48" t="s">
        <v>62</v>
      </c>
      <c r="M46" s="83"/>
      <c r="N46" s="96"/>
    </row>
    <row r="47" spans="1:14" ht="15" customHeight="1" x14ac:dyDescent="0.25">
      <c r="A47" s="30"/>
      <c r="B47" s="31" t="s">
        <v>100</v>
      </c>
      <c r="C47" s="32">
        <v>130</v>
      </c>
      <c r="D47" s="180">
        <v>3.4</v>
      </c>
      <c r="E47" s="79">
        <v>2</v>
      </c>
      <c r="F47" s="79">
        <v>35.9</v>
      </c>
      <c r="G47" s="180">
        <v>2.1</v>
      </c>
      <c r="H47" s="79">
        <v>16.5</v>
      </c>
      <c r="I47" s="68">
        <v>0.45</v>
      </c>
      <c r="J47" s="68">
        <v>0</v>
      </c>
      <c r="K47" s="224">
        <v>166</v>
      </c>
      <c r="L47" s="69">
        <v>316</v>
      </c>
      <c r="M47" s="83"/>
      <c r="N47" s="96"/>
    </row>
    <row r="48" spans="1:14" ht="14.25" customHeight="1" x14ac:dyDescent="0.25">
      <c r="A48" s="30"/>
      <c r="B48" s="31" t="s">
        <v>54</v>
      </c>
      <c r="C48" s="32">
        <v>180</v>
      </c>
      <c r="D48" s="180">
        <v>0.2</v>
      </c>
      <c r="E48" s="79">
        <v>0</v>
      </c>
      <c r="F48" s="79">
        <v>19.899999999999999</v>
      </c>
      <c r="G48" s="52">
        <v>12.5</v>
      </c>
      <c r="H48" s="12">
        <v>4.5</v>
      </c>
      <c r="I48" s="58">
        <v>0.25</v>
      </c>
      <c r="J48" s="58">
        <v>21.96</v>
      </c>
      <c r="K48" s="219">
        <v>81</v>
      </c>
      <c r="L48" s="48">
        <v>378</v>
      </c>
    </row>
    <row r="49" spans="1:12" x14ac:dyDescent="0.25">
      <c r="A49" s="30"/>
      <c r="B49" s="50" t="s">
        <v>7</v>
      </c>
      <c r="C49" s="11">
        <v>35</v>
      </c>
      <c r="D49" s="180">
        <v>2.2999999999999998</v>
      </c>
      <c r="E49" s="79">
        <v>0.5</v>
      </c>
      <c r="F49" s="79">
        <v>11.7</v>
      </c>
      <c r="G49" s="52">
        <v>12.3</v>
      </c>
      <c r="H49" s="12">
        <v>16.5</v>
      </c>
      <c r="I49" s="58">
        <v>1.37</v>
      </c>
      <c r="J49" s="58">
        <v>0</v>
      </c>
      <c r="K49" s="219">
        <v>61</v>
      </c>
      <c r="L49" s="48"/>
    </row>
    <row r="50" spans="1:12" x14ac:dyDescent="0.25">
      <c r="A50" s="44"/>
      <c r="B50" s="45" t="s">
        <v>5</v>
      </c>
      <c r="C50" s="46">
        <v>752</v>
      </c>
      <c r="D50" s="201">
        <f>D44+D45+D46+D47+D48+D49</f>
        <v>27.24</v>
      </c>
      <c r="E50" s="201">
        <f t="shared" ref="E50:K50" si="7">E44+E45+E46+E47+E48+E49</f>
        <v>18.100000000000001</v>
      </c>
      <c r="F50" s="201">
        <f t="shared" si="7"/>
        <v>91.100000000000009</v>
      </c>
      <c r="G50" s="201">
        <f t="shared" si="7"/>
        <v>103.6</v>
      </c>
      <c r="H50" s="201">
        <f t="shared" si="7"/>
        <v>89.1</v>
      </c>
      <c r="I50" s="201">
        <f t="shared" si="7"/>
        <v>9.4200000000000017</v>
      </c>
      <c r="J50" s="201">
        <f t="shared" si="7"/>
        <v>58.84</v>
      </c>
      <c r="K50" s="201">
        <f t="shared" si="7"/>
        <v>624.4</v>
      </c>
      <c r="L50" s="24"/>
    </row>
    <row r="51" spans="1:12" x14ac:dyDescent="0.25">
      <c r="A51" s="44"/>
      <c r="B51" s="166" t="s">
        <v>126</v>
      </c>
      <c r="C51" s="65">
        <f>K50*70/K59</f>
        <v>28.918883154691013</v>
      </c>
      <c r="D51" s="180"/>
      <c r="E51" s="79"/>
      <c r="F51" s="79"/>
      <c r="G51" s="52"/>
      <c r="H51" s="12"/>
      <c r="I51" s="58"/>
      <c r="J51" s="58"/>
      <c r="K51" s="219"/>
      <c r="L51" s="24"/>
    </row>
    <row r="52" spans="1:12" ht="15.75" customHeight="1" x14ac:dyDescent="0.25">
      <c r="A52" s="44" t="s">
        <v>51</v>
      </c>
      <c r="B52" s="50" t="s">
        <v>108</v>
      </c>
      <c r="C52" s="11">
        <v>80</v>
      </c>
      <c r="D52" s="180">
        <v>12.5</v>
      </c>
      <c r="E52" s="79">
        <v>5</v>
      </c>
      <c r="F52" s="79">
        <v>9</v>
      </c>
      <c r="G52" s="52">
        <v>38.9</v>
      </c>
      <c r="H52" s="12">
        <v>28.9</v>
      </c>
      <c r="I52" s="58">
        <v>0.87</v>
      </c>
      <c r="J52" s="58">
        <v>0.84</v>
      </c>
      <c r="K52" s="219">
        <v>129</v>
      </c>
      <c r="L52" s="48">
        <v>258</v>
      </c>
    </row>
    <row r="53" spans="1:12" x14ac:dyDescent="0.25">
      <c r="A53" s="44"/>
      <c r="B53" s="42" t="s">
        <v>74</v>
      </c>
      <c r="C53" s="43">
        <v>20</v>
      </c>
      <c r="D53" s="179">
        <v>0.1</v>
      </c>
      <c r="E53" s="198">
        <v>0.6</v>
      </c>
      <c r="F53" s="198">
        <v>0.9</v>
      </c>
      <c r="G53" s="179">
        <v>3.2</v>
      </c>
      <c r="H53" s="198">
        <v>2.2999999999999998</v>
      </c>
      <c r="I53" s="124">
        <v>0.1</v>
      </c>
      <c r="J53" s="247">
        <v>0.5</v>
      </c>
      <c r="K53" s="248">
        <v>10</v>
      </c>
      <c r="L53" s="249">
        <v>348</v>
      </c>
    </row>
    <row r="54" spans="1:12" x14ac:dyDescent="0.25">
      <c r="A54" s="44"/>
      <c r="B54" s="31" t="s">
        <v>85</v>
      </c>
      <c r="C54" s="32">
        <v>130</v>
      </c>
      <c r="D54" s="180">
        <v>2.9</v>
      </c>
      <c r="E54" s="79">
        <v>2.4</v>
      </c>
      <c r="F54" s="79">
        <v>23</v>
      </c>
      <c r="G54" s="52">
        <v>32</v>
      </c>
      <c r="H54" s="12">
        <v>24.1</v>
      </c>
      <c r="I54" s="58">
        <v>0.87</v>
      </c>
      <c r="J54" s="58">
        <v>15.75</v>
      </c>
      <c r="K54" s="219">
        <v>119</v>
      </c>
      <c r="L54" s="74">
        <v>321</v>
      </c>
    </row>
    <row r="55" spans="1:12" x14ac:dyDescent="0.25">
      <c r="A55" s="44"/>
      <c r="B55" s="10" t="s">
        <v>9</v>
      </c>
      <c r="C55" s="11" t="s">
        <v>48</v>
      </c>
      <c r="D55" s="180">
        <v>0.1</v>
      </c>
      <c r="E55" s="79">
        <v>0</v>
      </c>
      <c r="F55" s="79">
        <v>10</v>
      </c>
      <c r="G55" s="52">
        <v>10</v>
      </c>
      <c r="H55" s="12">
        <v>1.3</v>
      </c>
      <c r="I55" s="58">
        <v>0.28000000000000003</v>
      </c>
      <c r="J55" s="58">
        <v>0.03</v>
      </c>
      <c r="K55" s="219">
        <v>40</v>
      </c>
      <c r="L55" s="48">
        <v>392</v>
      </c>
    </row>
    <row r="56" spans="1:12" x14ac:dyDescent="0.25">
      <c r="A56" s="44"/>
      <c r="B56" s="18" t="s">
        <v>4</v>
      </c>
      <c r="C56" s="19">
        <v>20</v>
      </c>
      <c r="D56" s="177">
        <v>1.6</v>
      </c>
      <c r="E56" s="177">
        <v>0.2</v>
      </c>
      <c r="F56" s="177">
        <v>9.6999999999999993</v>
      </c>
      <c r="G56" s="177">
        <v>4.5999999999999996</v>
      </c>
      <c r="H56" s="20">
        <v>6.6</v>
      </c>
      <c r="I56" s="61">
        <v>0.4</v>
      </c>
      <c r="J56" s="61">
        <v>0</v>
      </c>
      <c r="K56" s="217">
        <v>47</v>
      </c>
      <c r="L56" s="120"/>
    </row>
    <row r="57" spans="1:12" x14ac:dyDescent="0.25">
      <c r="A57" s="44"/>
      <c r="B57" s="166" t="s">
        <v>5</v>
      </c>
      <c r="C57" s="204">
        <v>440</v>
      </c>
      <c r="D57" s="237">
        <f>D52+D53+D54+D55+D56</f>
        <v>17.2</v>
      </c>
      <c r="E57" s="237">
        <f t="shared" ref="E57:K57" si="8">E52+E53+E54+E55+E56</f>
        <v>8.1999999999999993</v>
      </c>
      <c r="F57" s="237">
        <f t="shared" si="8"/>
        <v>52.599999999999994</v>
      </c>
      <c r="G57" s="237">
        <f t="shared" si="8"/>
        <v>88.699999999999989</v>
      </c>
      <c r="H57" s="237">
        <f t="shared" si="8"/>
        <v>63.199999999999996</v>
      </c>
      <c r="I57" s="237">
        <f t="shared" si="8"/>
        <v>2.52</v>
      </c>
      <c r="J57" s="237">
        <f t="shared" si="8"/>
        <v>17.12</v>
      </c>
      <c r="K57" s="237">
        <f t="shared" si="8"/>
        <v>345</v>
      </c>
      <c r="L57" s="125"/>
    </row>
    <row r="58" spans="1:12" x14ac:dyDescent="0.25">
      <c r="A58" s="44"/>
      <c r="B58" s="45" t="s">
        <v>107</v>
      </c>
      <c r="C58" s="65">
        <f>K57*70/K59</f>
        <v>15.978562921794362</v>
      </c>
      <c r="D58" s="180"/>
      <c r="E58" s="79"/>
      <c r="F58" s="79"/>
      <c r="G58" s="180"/>
      <c r="H58" s="79"/>
      <c r="I58" s="68"/>
      <c r="J58" s="68"/>
      <c r="K58" s="224"/>
      <c r="L58" s="69"/>
    </row>
    <row r="59" spans="1:12" x14ac:dyDescent="0.25">
      <c r="A59" s="44"/>
      <c r="B59" s="45" t="s">
        <v>24</v>
      </c>
      <c r="C59" s="46"/>
      <c r="D59" s="201">
        <f>D38++D42+D50+D57</f>
        <v>59.17</v>
      </c>
      <c r="E59" s="201">
        <f t="shared" ref="E59:K59" si="9">E38++E42+E50+E57</f>
        <v>42.320000000000007</v>
      </c>
      <c r="F59" s="201">
        <f t="shared" si="9"/>
        <v>229.47</v>
      </c>
      <c r="G59" s="201">
        <f t="shared" si="9"/>
        <v>612.20000000000005</v>
      </c>
      <c r="H59" s="201">
        <f t="shared" si="9"/>
        <v>229.79999999999998</v>
      </c>
      <c r="I59" s="201">
        <f t="shared" si="9"/>
        <v>15.830000000000002</v>
      </c>
      <c r="J59" s="201">
        <f t="shared" si="9"/>
        <v>85.31</v>
      </c>
      <c r="K59" s="201">
        <f t="shared" si="9"/>
        <v>1511.4</v>
      </c>
      <c r="L59" s="24"/>
    </row>
    <row r="60" spans="1:12" ht="18.75" x14ac:dyDescent="0.25">
      <c r="A60" s="38"/>
      <c r="B60" s="39" t="s">
        <v>11</v>
      </c>
      <c r="C60" s="13"/>
      <c r="D60" s="227"/>
      <c r="E60" s="71"/>
      <c r="F60" s="71"/>
      <c r="G60" s="228"/>
      <c r="H60" s="3"/>
      <c r="I60" s="59"/>
      <c r="J60" s="59"/>
      <c r="K60" s="55"/>
      <c r="L60" s="24"/>
    </row>
    <row r="61" spans="1:12" ht="18.75" customHeight="1" x14ac:dyDescent="0.25">
      <c r="A61" s="40" t="s">
        <v>2</v>
      </c>
      <c r="B61" s="42" t="s">
        <v>137</v>
      </c>
      <c r="C61" s="43">
        <v>30</v>
      </c>
      <c r="D61" s="179">
        <v>2.5</v>
      </c>
      <c r="E61" s="179">
        <v>0.5</v>
      </c>
      <c r="F61" s="179">
        <v>16</v>
      </c>
      <c r="G61" s="177">
        <v>6.9</v>
      </c>
      <c r="H61" s="20">
        <v>9.9</v>
      </c>
      <c r="I61" s="61">
        <v>0.6</v>
      </c>
      <c r="J61" s="61">
        <v>0</v>
      </c>
      <c r="K61" s="217">
        <v>74</v>
      </c>
      <c r="L61" s="120"/>
    </row>
    <row r="62" spans="1:12" ht="15" customHeight="1" x14ac:dyDescent="0.25">
      <c r="A62" s="40"/>
      <c r="B62" s="10" t="s">
        <v>61</v>
      </c>
      <c r="C62" s="11">
        <v>30</v>
      </c>
      <c r="D62" s="180">
        <v>0.3</v>
      </c>
      <c r="E62" s="79">
        <v>2.1</v>
      </c>
      <c r="F62" s="79">
        <v>2.1</v>
      </c>
      <c r="G62" s="52">
        <v>12.3</v>
      </c>
      <c r="H62" s="12">
        <v>10.5</v>
      </c>
      <c r="I62" s="58">
        <v>2.1</v>
      </c>
      <c r="J62" s="58">
        <v>2.1</v>
      </c>
      <c r="K62" s="219">
        <v>29.1</v>
      </c>
      <c r="L62" s="74"/>
    </row>
    <row r="63" spans="1:12" ht="15" customHeight="1" x14ac:dyDescent="0.25">
      <c r="A63" s="40"/>
      <c r="B63" s="18" t="s">
        <v>114</v>
      </c>
      <c r="C63" s="19">
        <v>130</v>
      </c>
      <c r="D63" s="179">
        <v>13.5</v>
      </c>
      <c r="E63" s="198">
        <v>16.899999999999999</v>
      </c>
      <c r="F63" s="198">
        <v>2.5</v>
      </c>
      <c r="G63" s="177">
        <v>92.8</v>
      </c>
      <c r="H63" s="20">
        <v>15.6</v>
      </c>
      <c r="I63" s="61">
        <v>2.4</v>
      </c>
      <c r="J63" s="61">
        <v>0.25</v>
      </c>
      <c r="K63" s="217">
        <v>259</v>
      </c>
      <c r="L63" s="48">
        <v>215</v>
      </c>
    </row>
    <row r="64" spans="1:12" x14ac:dyDescent="0.25">
      <c r="A64" s="41"/>
      <c r="B64" s="42" t="s">
        <v>34</v>
      </c>
      <c r="C64" s="43">
        <v>180</v>
      </c>
      <c r="D64" s="179">
        <v>2.58</v>
      </c>
      <c r="E64" s="79">
        <v>2.25</v>
      </c>
      <c r="F64" s="79">
        <v>14.23</v>
      </c>
      <c r="G64" s="177">
        <v>113.9</v>
      </c>
      <c r="H64" s="12">
        <v>13.9</v>
      </c>
      <c r="I64" s="58">
        <v>0.37</v>
      </c>
      <c r="J64" s="58">
        <v>1.43</v>
      </c>
      <c r="K64" s="219">
        <v>87</v>
      </c>
      <c r="L64" s="48">
        <v>394</v>
      </c>
    </row>
    <row r="65" spans="1:12" x14ac:dyDescent="0.25">
      <c r="A65" s="41"/>
      <c r="B65" s="29" t="s">
        <v>5</v>
      </c>
      <c r="C65" s="89">
        <v>370</v>
      </c>
      <c r="D65" s="201">
        <f>D61+D62+D63+D64</f>
        <v>18.880000000000003</v>
      </c>
      <c r="E65" s="201">
        <f t="shared" ref="E65:K65" si="10">E61+E62+E63+E64</f>
        <v>21.75</v>
      </c>
      <c r="F65" s="201">
        <f t="shared" si="10"/>
        <v>34.83</v>
      </c>
      <c r="G65" s="201">
        <f t="shared" si="10"/>
        <v>225.9</v>
      </c>
      <c r="H65" s="201">
        <f t="shared" si="10"/>
        <v>49.9</v>
      </c>
      <c r="I65" s="201">
        <f t="shared" si="10"/>
        <v>5.47</v>
      </c>
      <c r="J65" s="201">
        <f t="shared" si="10"/>
        <v>3.7800000000000002</v>
      </c>
      <c r="K65" s="65">
        <f t="shared" si="10"/>
        <v>449.1</v>
      </c>
      <c r="L65" s="48"/>
    </row>
    <row r="66" spans="1:12" x14ac:dyDescent="0.25">
      <c r="A66" s="41"/>
      <c r="B66" s="45" t="s">
        <v>105</v>
      </c>
      <c r="C66" s="90">
        <f>K65*70/K82</f>
        <v>21.936361733305421</v>
      </c>
      <c r="D66" s="201"/>
      <c r="E66" s="71"/>
      <c r="F66" s="71"/>
      <c r="G66" s="51"/>
      <c r="H66" s="28"/>
      <c r="I66" s="60"/>
      <c r="J66" s="60"/>
      <c r="K66" s="62"/>
      <c r="L66" s="48"/>
    </row>
    <row r="67" spans="1:12" ht="19.5" customHeight="1" x14ac:dyDescent="0.25">
      <c r="A67" s="44" t="s">
        <v>29</v>
      </c>
      <c r="B67" s="10" t="s">
        <v>149</v>
      </c>
      <c r="C67" s="11">
        <v>70</v>
      </c>
      <c r="D67" s="180">
        <v>0.3</v>
      </c>
      <c r="E67" s="79">
        <v>0.3</v>
      </c>
      <c r="F67" s="79">
        <v>6.9</v>
      </c>
      <c r="G67" s="52">
        <v>11.2</v>
      </c>
      <c r="H67" s="12">
        <v>6.3</v>
      </c>
      <c r="I67" s="58">
        <v>1.54</v>
      </c>
      <c r="J67" s="58">
        <v>7</v>
      </c>
      <c r="K67" s="219">
        <v>31</v>
      </c>
      <c r="L67" s="48"/>
    </row>
    <row r="68" spans="1:12" ht="19.5" customHeight="1" x14ac:dyDescent="0.25">
      <c r="A68" s="44"/>
      <c r="B68" s="31" t="s">
        <v>8</v>
      </c>
      <c r="C68" s="78">
        <v>30</v>
      </c>
      <c r="D68" s="180">
        <v>3.1</v>
      </c>
      <c r="E68" s="79">
        <v>1.6</v>
      </c>
      <c r="F68" s="79">
        <v>23</v>
      </c>
      <c r="G68" s="52">
        <v>12.9</v>
      </c>
      <c r="H68" s="12">
        <v>6.6</v>
      </c>
      <c r="I68" s="58">
        <v>0.5</v>
      </c>
      <c r="J68" s="58">
        <v>0</v>
      </c>
      <c r="K68" s="219">
        <v>125</v>
      </c>
      <c r="L68" s="48"/>
    </row>
    <row r="69" spans="1:12" x14ac:dyDescent="0.25">
      <c r="A69" s="44"/>
      <c r="B69" s="45" t="s">
        <v>5</v>
      </c>
      <c r="C69" s="46">
        <v>100</v>
      </c>
      <c r="D69" s="201">
        <f>D67+D68</f>
        <v>3.4</v>
      </c>
      <c r="E69" s="201">
        <f t="shared" ref="E69:K69" si="11">E67+E68</f>
        <v>1.9000000000000001</v>
      </c>
      <c r="F69" s="201">
        <f t="shared" si="11"/>
        <v>29.9</v>
      </c>
      <c r="G69" s="201">
        <f t="shared" si="11"/>
        <v>24.1</v>
      </c>
      <c r="H69" s="201">
        <f t="shared" si="11"/>
        <v>12.899999999999999</v>
      </c>
      <c r="I69" s="201">
        <f t="shared" si="11"/>
        <v>2.04</v>
      </c>
      <c r="J69" s="201">
        <f t="shared" si="11"/>
        <v>7</v>
      </c>
      <c r="K69" s="201">
        <f t="shared" si="11"/>
        <v>156</v>
      </c>
      <c r="L69" s="24"/>
    </row>
    <row r="70" spans="1:12" x14ac:dyDescent="0.25">
      <c r="A70" s="44"/>
      <c r="B70" s="45" t="s">
        <v>106</v>
      </c>
      <c r="C70" s="27">
        <f>K69*70/K82</f>
        <v>7.619845091061336</v>
      </c>
      <c r="D70" s="201"/>
      <c r="E70" s="71"/>
      <c r="F70" s="71"/>
      <c r="G70" s="51"/>
      <c r="H70" s="28"/>
      <c r="I70" s="60"/>
      <c r="J70" s="60"/>
      <c r="K70" s="62"/>
      <c r="L70" s="48"/>
    </row>
    <row r="71" spans="1:12" ht="26.25" customHeight="1" x14ac:dyDescent="0.25">
      <c r="A71" s="44" t="s">
        <v>6</v>
      </c>
      <c r="B71" s="31" t="s">
        <v>77</v>
      </c>
      <c r="C71" s="32" t="s">
        <v>89</v>
      </c>
      <c r="D71" s="180">
        <v>6.4</v>
      </c>
      <c r="E71" s="79">
        <v>4.5999999999999996</v>
      </c>
      <c r="F71" s="79">
        <v>17.5</v>
      </c>
      <c r="G71" s="52">
        <v>23.8</v>
      </c>
      <c r="H71" s="12">
        <v>30.49</v>
      </c>
      <c r="I71" s="58">
        <v>1.2</v>
      </c>
      <c r="J71" s="58">
        <v>9.6</v>
      </c>
      <c r="K71" s="219">
        <v>132</v>
      </c>
      <c r="L71" s="48" t="s">
        <v>79</v>
      </c>
    </row>
    <row r="72" spans="1:12" ht="14.25" customHeight="1" x14ac:dyDescent="0.25">
      <c r="A72" s="30"/>
      <c r="B72" s="31" t="s">
        <v>93</v>
      </c>
      <c r="C72" s="32">
        <v>80</v>
      </c>
      <c r="D72" s="180">
        <v>12.7</v>
      </c>
      <c r="E72" s="79">
        <v>8.8000000000000007</v>
      </c>
      <c r="F72" s="79">
        <v>8.4</v>
      </c>
      <c r="G72" s="52">
        <v>46.1</v>
      </c>
      <c r="H72" s="12">
        <v>18.5</v>
      </c>
      <c r="I72" s="58">
        <v>0.75</v>
      </c>
      <c r="J72" s="58">
        <v>0.13</v>
      </c>
      <c r="K72" s="219">
        <v>161</v>
      </c>
      <c r="L72" s="48">
        <v>254</v>
      </c>
    </row>
    <row r="73" spans="1:12" x14ac:dyDescent="0.25">
      <c r="A73" s="30"/>
      <c r="B73" s="31" t="s">
        <v>70</v>
      </c>
      <c r="C73" s="32">
        <v>130</v>
      </c>
      <c r="D73" s="180">
        <v>3.9</v>
      </c>
      <c r="E73" s="79">
        <v>2.5</v>
      </c>
      <c r="F73" s="79">
        <v>20.399999999999999</v>
      </c>
      <c r="G73" s="52">
        <v>7.3</v>
      </c>
      <c r="H73" s="12">
        <v>62.4</v>
      </c>
      <c r="I73" s="58">
        <v>2.1</v>
      </c>
      <c r="J73" s="58">
        <v>0</v>
      </c>
      <c r="K73" s="219">
        <v>114</v>
      </c>
      <c r="L73" s="48">
        <v>314</v>
      </c>
    </row>
    <row r="74" spans="1:12" x14ac:dyDescent="0.25">
      <c r="A74" s="30"/>
      <c r="B74" s="42" t="s">
        <v>50</v>
      </c>
      <c r="C74" s="43">
        <v>150</v>
      </c>
      <c r="D74" s="179">
        <v>0.5</v>
      </c>
      <c r="E74" s="179">
        <v>0.3</v>
      </c>
      <c r="F74" s="179">
        <v>24.5</v>
      </c>
      <c r="G74" s="177">
        <v>30</v>
      </c>
      <c r="H74" s="20">
        <v>13.5</v>
      </c>
      <c r="I74" s="61">
        <v>0.6</v>
      </c>
      <c r="J74" s="61">
        <v>3</v>
      </c>
      <c r="K74" s="217">
        <v>102</v>
      </c>
      <c r="L74" s="120">
        <v>399</v>
      </c>
    </row>
    <row r="75" spans="1:12" x14ac:dyDescent="0.25">
      <c r="A75" s="30"/>
      <c r="B75" s="50" t="s">
        <v>7</v>
      </c>
      <c r="C75" s="11">
        <v>35</v>
      </c>
      <c r="D75" s="180">
        <v>2.2999999999999998</v>
      </c>
      <c r="E75" s="79">
        <v>0.5</v>
      </c>
      <c r="F75" s="79">
        <v>11.7</v>
      </c>
      <c r="G75" s="52">
        <v>12.3</v>
      </c>
      <c r="H75" s="12">
        <v>16.5</v>
      </c>
      <c r="I75" s="58">
        <v>1.37</v>
      </c>
      <c r="J75" s="58">
        <v>0</v>
      </c>
      <c r="K75" s="219">
        <v>61</v>
      </c>
      <c r="L75" s="48"/>
    </row>
    <row r="76" spans="1:12" x14ac:dyDescent="0.25">
      <c r="A76" s="44"/>
      <c r="B76" s="45" t="s">
        <v>5</v>
      </c>
      <c r="C76" s="46">
        <v>615</v>
      </c>
      <c r="D76" s="227">
        <f>D71+D72+D73+D74+D75</f>
        <v>25.8</v>
      </c>
      <c r="E76" s="227">
        <f t="shared" ref="E76:K76" si="12">E71+E72+E73+E74+E75</f>
        <v>16.7</v>
      </c>
      <c r="F76" s="227">
        <f t="shared" si="12"/>
        <v>82.5</v>
      </c>
      <c r="G76" s="227">
        <f t="shared" si="12"/>
        <v>119.5</v>
      </c>
      <c r="H76" s="227">
        <f t="shared" si="12"/>
        <v>141.38999999999999</v>
      </c>
      <c r="I76" s="227">
        <f t="shared" si="12"/>
        <v>6.02</v>
      </c>
      <c r="J76" s="227">
        <f t="shared" si="12"/>
        <v>12.73</v>
      </c>
      <c r="K76" s="199">
        <f t="shared" si="12"/>
        <v>570</v>
      </c>
      <c r="L76" s="24"/>
    </row>
    <row r="77" spans="1:12" x14ac:dyDescent="0.25">
      <c r="A77" s="44"/>
      <c r="B77" s="166" t="s">
        <v>126</v>
      </c>
      <c r="C77" s="65">
        <f>K76*70/K82</f>
        <v>27.841741678877959</v>
      </c>
      <c r="D77" s="229"/>
      <c r="E77" s="79"/>
      <c r="F77" s="79"/>
      <c r="G77" s="231"/>
      <c r="H77" s="6"/>
      <c r="I77" s="57"/>
      <c r="J77" s="57"/>
      <c r="K77" s="26"/>
      <c r="L77" s="24"/>
    </row>
    <row r="78" spans="1:12" x14ac:dyDescent="0.25">
      <c r="A78" s="44" t="s">
        <v>51</v>
      </c>
      <c r="B78" s="82" t="s">
        <v>101</v>
      </c>
      <c r="C78" s="11">
        <v>200</v>
      </c>
      <c r="D78" s="180">
        <v>5.6</v>
      </c>
      <c r="E78" s="79">
        <v>5.0999999999999996</v>
      </c>
      <c r="F78" s="79">
        <v>7.9</v>
      </c>
      <c r="G78" s="52">
        <v>240</v>
      </c>
      <c r="H78" s="12">
        <v>28</v>
      </c>
      <c r="I78" s="58">
        <v>0.2</v>
      </c>
      <c r="J78" s="58">
        <v>1</v>
      </c>
      <c r="K78" s="219">
        <v>100</v>
      </c>
      <c r="L78" s="48">
        <v>401</v>
      </c>
    </row>
    <row r="79" spans="1:12" x14ac:dyDescent="0.25">
      <c r="A79" s="30"/>
      <c r="B79" s="31" t="s">
        <v>160</v>
      </c>
      <c r="C79" s="78">
        <v>60</v>
      </c>
      <c r="D79" s="180">
        <v>7.7</v>
      </c>
      <c r="E79" s="79">
        <v>3.9</v>
      </c>
      <c r="F79" s="79">
        <v>24.4</v>
      </c>
      <c r="G79" s="52">
        <v>43.5</v>
      </c>
      <c r="H79" s="12">
        <v>18.5</v>
      </c>
      <c r="I79" s="58">
        <v>0.77</v>
      </c>
      <c r="J79" s="58">
        <v>0.03</v>
      </c>
      <c r="K79" s="219">
        <v>158</v>
      </c>
      <c r="L79" s="48">
        <v>458</v>
      </c>
    </row>
    <row r="80" spans="1:12" x14ac:dyDescent="0.25">
      <c r="A80" s="44"/>
      <c r="B80" s="45" t="s">
        <v>5</v>
      </c>
      <c r="C80" s="46">
        <v>260</v>
      </c>
      <c r="D80" s="201">
        <f>D78+D79</f>
        <v>13.3</v>
      </c>
      <c r="E80" s="201">
        <f t="shared" ref="E80:K80" si="13">E78+E79</f>
        <v>9</v>
      </c>
      <c r="F80" s="201">
        <f t="shared" si="13"/>
        <v>32.299999999999997</v>
      </c>
      <c r="G80" s="201">
        <f t="shared" si="13"/>
        <v>283.5</v>
      </c>
      <c r="H80" s="201">
        <f t="shared" si="13"/>
        <v>46.5</v>
      </c>
      <c r="I80" s="201">
        <f t="shared" si="13"/>
        <v>0.97</v>
      </c>
      <c r="J80" s="201">
        <f t="shared" si="13"/>
        <v>1.03</v>
      </c>
      <c r="K80" s="65">
        <f t="shared" si="13"/>
        <v>258</v>
      </c>
      <c r="L80" s="24"/>
    </row>
    <row r="81" spans="1:12" x14ac:dyDescent="0.25">
      <c r="A81" s="44"/>
      <c r="B81" s="166" t="s">
        <v>107</v>
      </c>
      <c r="C81" s="65">
        <f>K80*70/K82</f>
        <v>12.602051496755287</v>
      </c>
      <c r="D81" s="180"/>
      <c r="E81" s="79"/>
      <c r="F81" s="79"/>
      <c r="G81" s="52"/>
      <c r="H81" s="12"/>
      <c r="I81" s="58"/>
      <c r="J81" s="58"/>
      <c r="K81" s="219"/>
      <c r="L81" s="24"/>
    </row>
    <row r="82" spans="1:12" x14ac:dyDescent="0.25">
      <c r="A82" s="76"/>
      <c r="B82" s="45" t="s">
        <v>24</v>
      </c>
      <c r="C82" s="46"/>
      <c r="D82" s="227">
        <f>D65+D69+D76+D80</f>
        <v>61.379999999999995</v>
      </c>
      <c r="E82" s="227">
        <f t="shared" ref="E82:K82" si="14">E65+E69+E76+E80</f>
        <v>49.349999999999994</v>
      </c>
      <c r="F82" s="227">
        <f t="shared" si="14"/>
        <v>179.52999999999997</v>
      </c>
      <c r="G82" s="227">
        <f t="shared" si="14"/>
        <v>653</v>
      </c>
      <c r="H82" s="227">
        <f t="shared" si="14"/>
        <v>250.69</v>
      </c>
      <c r="I82" s="227">
        <f t="shared" si="14"/>
        <v>14.5</v>
      </c>
      <c r="J82" s="227">
        <f t="shared" si="14"/>
        <v>24.540000000000003</v>
      </c>
      <c r="K82" s="199">
        <f t="shared" si="14"/>
        <v>1433.1</v>
      </c>
      <c r="L82" s="24"/>
    </row>
    <row r="83" spans="1:12" ht="18.75" x14ac:dyDescent="0.25">
      <c r="A83" s="38"/>
      <c r="B83" s="39" t="s">
        <v>12</v>
      </c>
      <c r="C83" s="13"/>
      <c r="D83" s="232"/>
      <c r="E83" s="79"/>
      <c r="F83" s="79"/>
      <c r="G83" s="6"/>
      <c r="H83" s="6"/>
      <c r="I83" s="57"/>
      <c r="J83" s="57"/>
      <c r="K83" s="223"/>
      <c r="L83" s="24"/>
    </row>
    <row r="84" spans="1:12" x14ac:dyDescent="0.25">
      <c r="A84" s="40" t="s">
        <v>2</v>
      </c>
      <c r="B84" s="31" t="s">
        <v>32</v>
      </c>
      <c r="C84" s="32" t="s">
        <v>140</v>
      </c>
      <c r="D84" s="180">
        <v>5</v>
      </c>
      <c r="E84" s="79">
        <v>7.2</v>
      </c>
      <c r="F84" s="79">
        <v>15.5</v>
      </c>
      <c r="G84" s="52">
        <v>96.1</v>
      </c>
      <c r="H84" s="12">
        <v>13.4</v>
      </c>
      <c r="I84" s="58">
        <v>0.71</v>
      </c>
      <c r="J84" s="58">
        <v>0</v>
      </c>
      <c r="K84" s="219">
        <v>147</v>
      </c>
      <c r="L84" s="48">
        <v>3</v>
      </c>
    </row>
    <row r="85" spans="1:12" ht="25.5" x14ac:dyDescent="0.25">
      <c r="A85" s="40"/>
      <c r="B85" s="31" t="s">
        <v>73</v>
      </c>
      <c r="C85" s="32" t="s">
        <v>53</v>
      </c>
      <c r="D85" s="180">
        <v>6.2</v>
      </c>
      <c r="E85" s="79">
        <v>6.4</v>
      </c>
      <c r="F85" s="79">
        <v>32</v>
      </c>
      <c r="G85" s="180">
        <v>15.3</v>
      </c>
      <c r="H85" s="79">
        <v>20.399999999999999</v>
      </c>
      <c r="I85" s="68">
        <v>1.6</v>
      </c>
      <c r="J85" s="68">
        <v>0</v>
      </c>
      <c r="K85" s="224">
        <v>211</v>
      </c>
      <c r="L85" s="69">
        <v>185</v>
      </c>
    </row>
    <row r="86" spans="1:12" x14ac:dyDescent="0.25">
      <c r="A86" s="41"/>
      <c r="B86" s="31" t="s">
        <v>174</v>
      </c>
      <c r="C86" s="32" t="s">
        <v>176</v>
      </c>
      <c r="D86" s="180">
        <v>0.12</v>
      </c>
      <c r="E86" s="79">
        <v>0.02</v>
      </c>
      <c r="F86" s="79">
        <v>10.199999999999999</v>
      </c>
      <c r="G86" s="180">
        <v>12.8</v>
      </c>
      <c r="H86" s="79">
        <v>2.2000000000000002</v>
      </c>
      <c r="I86" s="68">
        <v>0.32</v>
      </c>
      <c r="J86" s="68">
        <v>2.83</v>
      </c>
      <c r="K86" s="224">
        <v>41</v>
      </c>
      <c r="L86" s="69">
        <v>393</v>
      </c>
    </row>
    <row r="87" spans="1:12" x14ac:dyDescent="0.25">
      <c r="A87" s="41"/>
      <c r="B87" s="29" t="s">
        <v>5</v>
      </c>
      <c r="C87" s="287">
        <v>377</v>
      </c>
      <c r="D87" s="201">
        <f>D84+D85+D86</f>
        <v>11.319999999999999</v>
      </c>
      <c r="E87" s="201">
        <f t="shared" ref="E87:K87" si="15">E84+E85+E86</f>
        <v>13.620000000000001</v>
      </c>
      <c r="F87" s="201">
        <f t="shared" si="15"/>
        <v>57.7</v>
      </c>
      <c r="G87" s="201">
        <f t="shared" si="15"/>
        <v>124.19999999999999</v>
      </c>
      <c r="H87" s="201">
        <f t="shared" si="15"/>
        <v>36</v>
      </c>
      <c r="I87" s="201">
        <f t="shared" si="15"/>
        <v>2.63</v>
      </c>
      <c r="J87" s="201">
        <f t="shared" si="15"/>
        <v>2.83</v>
      </c>
      <c r="K87" s="65">
        <f t="shared" si="15"/>
        <v>399</v>
      </c>
      <c r="L87" s="48"/>
    </row>
    <row r="88" spans="1:12" x14ac:dyDescent="0.25">
      <c r="A88" s="41"/>
      <c r="B88" s="45" t="s">
        <v>105</v>
      </c>
      <c r="C88" s="90">
        <f>K87*70/K106</f>
        <v>19.148498560263267</v>
      </c>
      <c r="D88" s="201"/>
      <c r="E88" s="71"/>
      <c r="F88" s="71"/>
      <c r="G88" s="51"/>
      <c r="H88" s="28"/>
      <c r="I88" s="60"/>
      <c r="J88" s="60"/>
      <c r="K88" s="62"/>
      <c r="L88" s="48"/>
    </row>
    <row r="89" spans="1:12" ht="18" customHeight="1" x14ac:dyDescent="0.25">
      <c r="A89" s="44" t="s">
        <v>29</v>
      </c>
      <c r="B89" s="10" t="s">
        <v>150</v>
      </c>
      <c r="C89" s="11">
        <v>70</v>
      </c>
      <c r="D89" s="180">
        <v>1.1000000000000001</v>
      </c>
      <c r="E89" s="79">
        <v>0.4</v>
      </c>
      <c r="F89" s="79">
        <v>14.7</v>
      </c>
      <c r="G89" s="52">
        <v>5.6</v>
      </c>
      <c r="H89" s="12">
        <v>29.4</v>
      </c>
      <c r="I89" s="58">
        <v>0.42</v>
      </c>
      <c r="J89" s="58">
        <v>7</v>
      </c>
      <c r="K89" s="219">
        <v>66</v>
      </c>
      <c r="L89" s="48"/>
    </row>
    <row r="90" spans="1:12" x14ac:dyDescent="0.25">
      <c r="A90" s="44"/>
      <c r="B90" s="45" t="s">
        <v>5</v>
      </c>
      <c r="C90" s="53">
        <v>70</v>
      </c>
      <c r="D90" s="201">
        <f>D89</f>
        <v>1.1000000000000001</v>
      </c>
      <c r="E90" s="201">
        <f t="shared" ref="E90:K90" si="16">E89</f>
        <v>0.4</v>
      </c>
      <c r="F90" s="201">
        <f t="shared" si="16"/>
        <v>14.7</v>
      </c>
      <c r="G90" s="201">
        <f t="shared" si="16"/>
        <v>5.6</v>
      </c>
      <c r="H90" s="201">
        <f t="shared" si="16"/>
        <v>29.4</v>
      </c>
      <c r="I90" s="201">
        <f t="shared" si="16"/>
        <v>0.42</v>
      </c>
      <c r="J90" s="201">
        <f t="shared" si="16"/>
        <v>7</v>
      </c>
      <c r="K90" s="65">
        <f t="shared" si="16"/>
        <v>66</v>
      </c>
      <c r="L90" s="24"/>
    </row>
    <row r="91" spans="1:12" x14ac:dyDescent="0.25">
      <c r="A91" s="44"/>
      <c r="B91" s="45" t="s">
        <v>106</v>
      </c>
      <c r="C91" s="27">
        <f>K90*70/K106</f>
        <v>3.1674208144796383</v>
      </c>
      <c r="D91" s="201"/>
      <c r="E91" s="71"/>
      <c r="F91" s="71"/>
      <c r="G91" s="51"/>
      <c r="H91" s="28"/>
      <c r="I91" s="60"/>
      <c r="J91" s="60"/>
      <c r="K91" s="62"/>
      <c r="L91" s="48"/>
    </row>
    <row r="92" spans="1:12" ht="14.25" customHeight="1" x14ac:dyDescent="0.25">
      <c r="A92" s="44" t="s">
        <v>6</v>
      </c>
      <c r="B92" s="31" t="s">
        <v>102</v>
      </c>
      <c r="C92" s="32">
        <v>40</v>
      </c>
      <c r="D92" s="180">
        <v>0.3</v>
      </c>
      <c r="E92" s="79">
        <v>0</v>
      </c>
      <c r="F92" s="79">
        <v>1.2</v>
      </c>
      <c r="G92" s="52">
        <v>3.2</v>
      </c>
      <c r="H92" s="12">
        <v>0</v>
      </c>
      <c r="I92" s="58">
        <v>0.2</v>
      </c>
      <c r="J92" s="58">
        <v>8</v>
      </c>
      <c r="K92" s="219">
        <v>5.6</v>
      </c>
      <c r="L92" s="48"/>
    </row>
    <row r="93" spans="1:12" ht="25.5" x14ac:dyDescent="0.25">
      <c r="A93" s="30"/>
      <c r="B93" s="31" t="s">
        <v>75</v>
      </c>
      <c r="C93" s="32" t="s">
        <v>90</v>
      </c>
      <c r="D93" s="180">
        <v>3.9</v>
      </c>
      <c r="E93" s="79">
        <v>5.0999999999999996</v>
      </c>
      <c r="F93" s="79">
        <v>8.8000000000000007</v>
      </c>
      <c r="G93" s="52">
        <v>35.9</v>
      </c>
      <c r="H93" s="12">
        <v>20.27</v>
      </c>
      <c r="I93" s="58">
        <v>0.91</v>
      </c>
      <c r="J93" s="58">
        <v>14.77</v>
      </c>
      <c r="K93" s="219">
        <v>95</v>
      </c>
      <c r="L93" s="48">
        <v>67</v>
      </c>
    </row>
    <row r="94" spans="1:12" ht="16.5" customHeight="1" x14ac:dyDescent="0.25">
      <c r="A94" s="30"/>
      <c r="B94" s="31" t="s">
        <v>36</v>
      </c>
      <c r="C94" s="32">
        <v>80</v>
      </c>
      <c r="D94" s="180">
        <v>13.15</v>
      </c>
      <c r="E94" s="79">
        <v>13.8</v>
      </c>
      <c r="F94" s="79">
        <v>14.5</v>
      </c>
      <c r="G94" s="52">
        <v>35</v>
      </c>
      <c r="H94" s="12">
        <v>25.7</v>
      </c>
      <c r="I94" s="58">
        <v>1.2</v>
      </c>
      <c r="J94" s="58">
        <v>0.12</v>
      </c>
      <c r="K94" s="219">
        <v>231</v>
      </c>
      <c r="L94" s="48">
        <v>282</v>
      </c>
    </row>
    <row r="95" spans="1:12" ht="16.5" customHeight="1" x14ac:dyDescent="0.25">
      <c r="A95" s="30"/>
      <c r="B95" s="10" t="s">
        <v>39</v>
      </c>
      <c r="C95" s="11">
        <v>130</v>
      </c>
      <c r="D95" s="180">
        <v>2.4700000000000002</v>
      </c>
      <c r="E95" s="79">
        <v>4.2</v>
      </c>
      <c r="F95" s="79">
        <v>13</v>
      </c>
      <c r="G95" s="52">
        <v>38.799999999999997</v>
      </c>
      <c r="H95" s="12">
        <v>27.4</v>
      </c>
      <c r="I95" s="58">
        <v>1.1000000000000001</v>
      </c>
      <c r="J95" s="58">
        <v>11.14</v>
      </c>
      <c r="K95" s="219">
        <v>105</v>
      </c>
      <c r="L95" s="48">
        <v>344</v>
      </c>
    </row>
    <row r="96" spans="1:12" x14ac:dyDescent="0.25">
      <c r="A96" s="30"/>
      <c r="B96" s="31" t="s">
        <v>99</v>
      </c>
      <c r="C96" s="32">
        <v>180</v>
      </c>
      <c r="D96" s="180">
        <v>0.4</v>
      </c>
      <c r="E96" s="79">
        <v>0</v>
      </c>
      <c r="F96" s="79">
        <v>20.2</v>
      </c>
      <c r="G96" s="52">
        <v>28.6</v>
      </c>
      <c r="H96" s="12">
        <v>5.4</v>
      </c>
      <c r="I96" s="58">
        <v>0.04</v>
      </c>
      <c r="J96" s="58">
        <v>0.36</v>
      </c>
      <c r="K96" s="219">
        <v>86</v>
      </c>
      <c r="L96" s="48">
        <v>376</v>
      </c>
    </row>
    <row r="97" spans="1:12" ht="15.75" customHeight="1" x14ac:dyDescent="0.25">
      <c r="A97" s="30"/>
      <c r="B97" s="50" t="s">
        <v>7</v>
      </c>
      <c r="C97" s="11">
        <v>35</v>
      </c>
      <c r="D97" s="180">
        <v>2.2999999999999998</v>
      </c>
      <c r="E97" s="79">
        <v>0.5</v>
      </c>
      <c r="F97" s="79">
        <v>11.7</v>
      </c>
      <c r="G97" s="52">
        <v>12.3</v>
      </c>
      <c r="H97" s="12">
        <v>16.5</v>
      </c>
      <c r="I97" s="58">
        <v>1.37</v>
      </c>
      <c r="J97" s="58">
        <v>0</v>
      </c>
      <c r="K97" s="219">
        <v>61</v>
      </c>
      <c r="L97" s="48"/>
    </row>
    <row r="98" spans="1:12" ht="15.75" customHeight="1" x14ac:dyDescent="0.25">
      <c r="A98" s="44"/>
      <c r="B98" s="45" t="s">
        <v>5</v>
      </c>
      <c r="C98" s="46">
        <v>685</v>
      </c>
      <c r="D98" s="201">
        <f>D92+D93+D94+D95+D96+D97</f>
        <v>22.52</v>
      </c>
      <c r="E98" s="201">
        <f t="shared" ref="E98:K98" si="17">E92+E93+E94+E95+E96+E97</f>
        <v>23.599999999999998</v>
      </c>
      <c r="F98" s="201">
        <f t="shared" si="17"/>
        <v>69.400000000000006</v>
      </c>
      <c r="G98" s="201">
        <f t="shared" si="17"/>
        <v>153.80000000000001</v>
      </c>
      <c r="H98" s="201">
        <f t="shared" si="17"/>
        <v>95.27000000000001</v>
      </c>
      <c r="I98" s="201">
        <f t="shared" si="17"/>
        <v>4.82</v>
      </c>
      <c r="J98" s="201">
        <f t="shared" si="17"/>
        <v>34.39</v>
      </c>
      <c r="K98" s="65">
        <f t="shared" si="17"/>
        <v>583.6</v>
      </c>
      <c r="L98" s="24"/>
    </row>
    <row r="99" spans="1:12" ht="15.75" customHeight="1" x14ac:dyDescent="0.25">
      <c r="A99" s="44"/>
      <c r="B99" s="166" t="s">
        <v>126</v>
      </c>
      <c r="C99" s="65">
        <f>K98*70/K106</f>
        <v>28.007678595913891</v>
      </c>
      <c r="D99" s="180"/>
      <c r="E99" s="79"/>
      <c r="F99" s="79"/>
      <c r="G99" s="52"/>
      <c r="H99" s="12"/>
      <c r="I99" s="58"/>
      <c r="J99" s="58"/>
      <c r="K99" s="219"/>
      <c r="L99" s="24"/>
    </row>
    <row r="100" spans="1:12" ht="31.5" customHeight="1" x14ac:dyDescent="0.25">
      <c r="A100" s="44" t="s">
        <v>51</v>
      </c>
      <c r="B100" s="10" t="s">
        <v>172</v>
      </c>
      <c r="C100" s="11" t="s">
        <v>120</v>
      </c>
      <c r="D100" s="180">
        <v>11</v>
      </c>
      <c r="E100" s="79">
        <v>5</v>
      </c>
      <c r="F100" s="79">
        <v>13.5</v>
      </c>
      <c r="G100" s="52">
        <v>45</v>
      </c>
      <c r="H100" s="12">
        <v>26.8</v>
      </c>
      <c r="I100" s="58">
        <v>0.74</v>
      </c>
      <c r="J100" s="58">
        <v>0.4</v>
      </c>
      <c r="K100" s="219">
        <v>140</v>
      </c>
      <c r="L100" s="74" t="s">
        <v>173</v>
      </c>
    </row>
    <row r="101" spans="1:12" ht="15.75" customHeight="1" x14ac:dyDescent="0.25">
      <c r="A101" s="44"/>
      <c r="B101" s="31" t="s">
        <v>85</v>
      </c>
      <c r="C101" s="32">
        <v>130</v>
      </c>
      <c r="D101" s="180">
        <v>2.9</v>
      </c>
      <c r="E101" s="79">
        <v>2.4</v>
      </c>
      <c r="F101" s="79">
        <v>23</v>
      </c>
      <c r="G101" s="52">
        <v>32</v>
      </c>
      <c r="H101" s="12">
        <v>24.1</v>
      </c>
      <c r="I101" s="58">
        <v>0.87</v>
      </c>
      <c r="J101" s="58">
        <v>15.75</v>
      </c>
      <c r="K101" s="219">
        <v>119</v>
      </c>
      <c r="L101" s="74">
        <v>321</v>
      </c>
    </row>
    <row r="102" spans="1:12" ht="15.75" customHeight="1" x14ac:dyDescent="0.25">
      <c r="A102" s="44"/>
      <c r="B102" s="82" t="s">
        <v>116</v>
      </c>
      <c r="C102" s="11">
        <v>200</v>
      </c>
      <c r="D102" s="180">
        <v>5.6</v>
      </c>
      <c r="E102" s="79">
        <v>5.0999999999999996</v>
      </c>
      <c r="F102" s="79">
        <v>9.5</v>
      </c>
      <c r="G102" s="52">
        <v>252</v>
      </c>
      <c r="H102" s="12">
        <v>29.4</v>
      </c>
      <c r="I102" s="58">
        <v>0.2</v>
      </c>
      <c r="J102" s="58">
        <v>0.9</v>
      </c>
      <c r="K102" s="219">
        <v>104</v>
      </c>
      <c r="L102" s="48">
        <v>400</v>
      </c>
    </row>
    <row r="103" spans="1:12" ht="15.75" customHeight="1" x14ac:dyDescent="0.25">
      <c r="A103" s="44"/>
      <c r="B103" s="18" t="s">
        <v>4</v>
      </c>
      <c r="C103" s="19">
        <v>20</v>
      </c>
      <c r="D103" s="177">
        <v>1.6</v>
      </c>
      <c r="E103" s="177">
        <v>0.2</v>
      </c>
      <c r="F103" s="177">
        <v>9.6999999999999993</v>
      </c>
      <c r="G103" s="177">
        <v>4.5999999999999996</v>
      </c>
      <c r="H103" s="20">
        <v>6.6</v>
      </c>
      <c r="I103" s="61">
        <v>0.4</v>
      </c>
      <c r="J103" s="61">
        <v>0</v>
      </c>
      <c r="K103" s="217">
        <v>47</v>
      </c>
      <c r="L103" s="120"/>
    </row>
    <row r="104" spans="1:12" ht="15.75" customHeight="1" x14ac:dyDescent="0.25">
      <c r="A104" s="44"/>
      <c r="B104" s="45" t="s">
        <v>5</v>
      </c>
      <c r="C104" s="65">
        <v>460</v>
      </c>
      <c r="D104" s="201">
        <f>D100+D101+D102+D103</f>
        <v>21.1</v>
      </c>
      <c r="E104" s="201">
        <f t="shared" ref="E104:K104" si="18">E100+E101+E102+E103</f>
        <v>12.7</v>
      </c>
      <c r="F104" s="201">
        <f t="shared" si="18"/>
        <v>55.7</v>
      </c>
      <c r="G104" s="201">
        <f t="shared" si="18"/>
        <v>333.6</v>
      </c>
      <c r="H104" s="201">
        <f t="shared" si="18"/>
        <v>86.9</v>
      </c>
      <c r="I104" s="201">
        <f t="shared" si="18"/>
        <v>2.21</v>
      </c>
      <c r="J104" s="201">
        <f t="shared" si="18"/>
        <v>17.049999999999997</v>
      </c>
      <c r="K104" s="201">
        <f t="shared" si="18"/>
        <v>410</v>
      </c>
      <c r="L104" s="69"/>
    </row>
    <row r="105" spans="1:12" x14ac:dyDescent="0.25">
      <c r="A105" s="44"/>
      <c r="B105" s="45" t="s">
        <v>107</v>
      </c>
      <c r="C105" s="65">
        <f>K104*70/K106</f>
        <v>19.676402029343208</v>
      </c>
      <c r="D105" s="180"/>
      <c r="E105" s="79"/>
      <c r="F105" s="79"/>
      <c r="G105" s="180"/>
      <c r="H105" s="79"/>
      <c r="I105" s="68"/>
      <c r="J105" s="68"/>
      <c r="K105" s="224"/>
      <c r="L105" s="69"/>
    </row>
    <row r="106" spans="1:12" x14ac:dyDescent="0.25">
      <c r="A106" s="44"/>
      <c r="B106" s="45" t="s">
        <v>24</v>
      </c>
      <c r="C106" s="54"/>
      <c r="D106" s="227">
        <f>D87+D90+D98+D104</f>
        <v>56.04</v>
      </c>
      <c r="E106" s="227">
        <f t="shared" ref="E106:K106" si="19">E87+E90+E98+E104</f>
        <v>50.319999999999993</v>
      </c>
      <c r="F106" s="227">
        <f t="shared" si="19"/>
        <v>197.5</v>
      </c>
      <c r="G106" s="227">
        <f t="shared" si="19"/>
        <v>617.20000000000005</v>
      </c>
      <c r="H106" s="227">
        <f t="shared" si="19"/>
        <v>247.57000000000002</v>
      </c>
      <c r="I106" s="227">
        <f t="shared" si="19"/>
        <v>10.08</v>
      </c>
      <c r="J106" s="227">
        <f t="shared" si="19"/>
        <v>61.269999999999996</v>
      </c>
      <c r="K106" s="199">
        <f t="shared" si="19"/>
        <v>1458.6</v>
      </c>
      <c r="L106" s="24"/>
    </row>
    <row r="107" spans="1:12" ht="18.75" x14ac:dyDescent="0.25">
      <c r="A107" s="38"/>
      <c r="B107" s="39" t="s">
        <v>13</v>
      </c>
      <c r="C107" s="13"/>
      <c r="D107" s="227"/>
      <c r="E107" s="71"/>
      <c r="F107" s="71"/>
      <c r="G107" s="228"/>
      <c r="H107" s="3"/>
      <c r="I107" s="59"/>
      <c r="J107" s="59"/>
      <c r="K107" s="55"/>
      <c r="L107" s="24"/>
    </row>
    <row r="108" spans="1:12" ht="16.5" customHeight="1" x14ac:dyDescent="0.25">
      <c r="A108" s="40" t="s">
        <v>2</v>
      </c>
      <c r="B108" s="42" t="s">
        <v>137</v>
      </c>
      <c r="C108" s="43">
        <v>30</v>
      </c>
      <c r="D108" s="179">
        <v>2.5</v>
      </c>
      <c r="E108" s="198">
        <v>0.5</v>
      </c>
      <c r="F108" s="198">
        <v>16</v>
      </c>
      <c r="G108" s="177">
        <v>10.5</v>
      </c>
      <c r="H108" s="20">
        <v>14.1</v>
      </c>
      <c r="I108" s="61">
        <v>1.17</v>
      </c>
      <c r="J108" s="164">
        <v>0</v>
      </c>
      <c r="K108" s="222">
        <v>74</v>
      </c>
      <c r="L108" s="121"/>
    </row>
    <row r="109" spans="1:12" ht="25.5" x14ac:dyDescent="0.25">
      <c r="A109" s="40"/>
      <c r="B109" s="42" t="s">
        <v>60</v>
      </c>
      <c r="C109" s="43" t="s">
        <v>153</v>
      </c>
      <c r="D109" s="179">
        <v>23.1</v>
      </c>
      <c r="E109" s="179">
        <v>5.9</v>
      </c>
      <c r="F109" s="179">
        <v>20.100000000000001</v>
      </c>
      <c r="G109" s="179">
        <v>210.3</v>
      </c>
      <c r="H109" s="198">
        <v>31.5</v>
      </c>
      <c r="I109" s="124">
        <v>1</v>
      </c>
      <c r="J109" s="124">
        <v>0.47</v>
      </c>
      <c r="K109" s="225">
        <v>226</v>
      </c>
      <c r="L109" s="125" t="s">
        <v>44</v>
      </c>
    </row>
    <row r="110" spans="1:12" x14ac:dyDescent="0.25">
      <c r="A110" s="41"/>
      <c r="B110" s="31" t="s">
        <v>20</v>
      </c>
      <c r="C110" s="32">
        <v>180</v>
      </c>
      <c r="D110" s="180">
        <v>2.6</v>
      </c>
      <c r="E110" s="79">
        <v>2.2999999999999998</v>
      </c>
      <c r="F110" s="79">
        <v>14.3</v>
      </c>
      <c r="G110" s="180">
        <v>113.2</v>
      </c>
      <c r="H110" s="79">
        <v>12.6</v>
      </c>
      <c r="I110" s="68">
        <v>0.12</v>
      </c>
      <c r="J110" s="68">
        <v>1.4</v>
      </c>
      <c r="K110" s="224">
        <v>88</v>
      </c>
      <c r="L110" s="69">
        <v>395</v>
      </c>
    </row>
    <row r="111" spans="1:12" x14ac:dyDescent="0.25">
      <c r="A111" s="41"/>
      <c r="B111" s="29" t="s">
        <v>5</v>
      </c>
      <c r="C111" s="89">
        <v>415</v>
      </c>
      <c r="D111" s="201">
        <f>D108+D109+D110</f>
        <v>28.200000000000003</v>
      </c>
      <c r="E111" s="201">
        <f t="shared" ref="E111:K111" si="20">E108+E109+E110</f>
        <v>8.6999999999999993</v>
      </c>
      <c r="F111" s="201">
        <f t="shared" si="20"/>
        <v>50.400000000000006</v>
      </c>
      <c r="G111" s="201">
        <f t="shared" si="20"/>
        <v>334</v>
      </c>
      <c r="H111" s="201">
        <f t="shared" si="20"/>
        <v>58.2</v>
      </c>
      <c r="I111" s="201">
        <f t="shared" si="20"/>
        <v>2.29</v>
      </c>
      <c r="J111" s="201">
        <f t="shared" si="20"/>
        <v>1.8699999999999999</v>
      </c>
      <c r="K111" s="65">
        <f t="shared" si="20"/>
        <v>388</v>
      </c>
      <c r="L111" s="48"/>
    </row>
    <row r="112" spans="1:12" x14ac:dyDescent="0.25">
      <c r="A112" s="41"/>
      <c r="B112" s="45" t="s">
        <v>105</v>
      </c>
      <c r="C112" s="90">
        <f>K111*70/K128</f>
        <v>19.26241134751773</v>
      </c>
      <c r="D112" s="201"/>
      <c r="E112" s="71"/>
      <c r="F112" s="71"/>
      <c r="G112" s="51"/>
      <c r="H112" s="28"/>
      <c r="I112" s="60"/>
      <c r="J112" s="60"/>
      <c r="K112" s="62"/>
      <c r="L112" s="48"/>
    </row>
    <row r="113" spans="1:12" ht="18.75" customHeight="1" x14ac:dyDescent="0.25">
      <c r="A113" s="44" t="s">
        <v>29</v>
      </c>
      <c r="B113" s="10" t="s">
        <v>150</v>
      </c>
      <c r="C113" s="11">
        <v>70</v>
      </c>
      <c r="D113" s="180">
        <v>1.1000000000000001</v>
      </c>
      <c r="E113" s="79">
        <v>0.4</v>
      </c>
      <c r="F113" s="79">
        <v>14.7</v>
      </c>
      <c r="G113" s="52">
        <v>5.6</v>
      </c>
      <c r="H113" s="12">
        <v>29.4</v>
      </c>
      <c r="I113" s="58">
        <v>0.42</v>
      </c>
      <c r="J113" s="58">
        <v>7</v>
      </c>
      <c r="K113" s="219">
        <v>66</v>
      </c>
      <c r="L113" s="48"/>
    </row>
    <row r="114" spans="1:12" x14ac:dyDescent="0.25">
      <c r="A114" s="44"/>
      <c r="B114" s="45" t="s">
        <v>5</v>
      </c>
      <c r="C114" s="46">
        <v>70</v>
      </c>
      <c r="D114" s="227">
        <f>D113</f>
        <v>1.1000000000000001</v>
      </c>
      <c r="E114" s="227">
        <f t="shared" ref="E114:K114" si="21">E113</f>
        <v>0.4</v>
      </c>
      <c r="F114" s="227">
        <f t="shared" si="21"/>
        <v>14.7</v>
      </c>
      <c r="G114" s="227">
        <f t="shared" si="21"/>
        <v>5.6</v>
      </c>
      <c r="H114" s="227">
        <f t="shared" si="21"/>
        <v>29.4</v>
      </c>
      <c r="I114" s="227">
        <f t="shared" si="21"/>
        <v>0.42</v>
      </c>
      <c r="J114" s="227">
        <f t="shared" si="21"/>
        <v>7</v>
      </c>
      <c r="K114" s="199">
        <f t="shared" si="21"/>
        <v>66</v>
      </c>
      <c r="L114" s="24"/>
    </row>
    <row r="115" spans="1:12" x14ac:dyDescent="0.25">
      <c r="A115" s="44"/>
      <c r="B115" s="45" t="s">
        <v>106</v>
      </c>
      <c r="C115" s="27">
        <f>K114*70/K128</f>
        <v>3.2765957446808511</v>
      </c>
      <c r="D115" s="201"/>
      <c r="E115" s="71"/>
      <c r="F115" s="71"/>
      <c r="G115" s="51"/>
      <c r="H115" s="28"/>
      <c r="I115" s="60"/>
      <c r="J115" s="60"/>
      <c r="K115" s="62"/>
      <c r="L115" s="48"/>
    </row>
    <row r="116" spans="1:12" x14ac:dyDescent="0.25">
      <c r="A116" s="44" t="s">
        <v>6</v>
      </c>
      <c r="B116" s="31" t="s">
        <v>131</v>
      </c>
      <c r="C116" s="63">
        <v>60</v>
      </c>
      <c r="D116" s="180">
        <v>1.2</v>
      </c>
      <c r="E116" s="79">
        <v>3.6</v>
      </c>
      <c r="F116" s="79">
        <v>6</v>
      </c>
      <c r="G116" s="52">
        <v>14</v>
      </c>
      <c r="H116" s="12">
        <v>12.4</v>
      </c>
      <c r="I116" s="58">
        <v>0.51</v>
      </c>
      <c r="J116" s="58">
        <v>6.16</v>
      </c>
      <c r="K116" s="219">
        <v>60</v>
      </c>
      <c r="L116" s="24">
        <v>45</v>
      </c>
    </row>
    <row r="117" spans="1:12" x14ac:dyDescent="0.25">
      <c r="A117" s="30"/>
      <c r="B117" s="50" t="s">
        <v>81</v>
      </c>
      <c r="C117" s="11" t="s">
        <v>92</v>
      </c>
      <c r="D117" s="180">
        <v>4.5</v>
      </c>
      <c r="E117" s="79">
        <v>2</v>
      </c>
      <c r="F117" s="79">
        <v>26.5</v>
      </c>
      <c r="G117" s="52">
        <v>40.9</v>
      </c>
      <c r="H117" s="12">
        <v>37.799999999999997</v>
      </c>
      <c r="I117" s="58">
        <v>1.44</v>
      </c>
      <c r="J117" s="58">
        <v>7.5</v>
      </c>
      <c r="K117" s="219">
        <v>135</v>
      </c>
      <c r="L117" s="48">
        <v>78</v>
      </c>
    </row>
    <row r="118" spans="1:12" ht="14.25" customHeight="1" x14ac:dyDescent="0.25">
      <c r="A118" s="30"/>
      <c r="B118" s="42" t="s">
        <v>71</v>
      </c>
      <c r="C118" s="43" t="s">
        <v>110</v>
      </c>
      <c r="D118" s="198">
        <v>15.42</v>
      </c>
      <c r="E118" s="198">
        <v>12.41</v>
      </c>
      <c r="F118" s="198">
        <v>3.96</v>
      </c>
      <c r="G118" s="20">
        <v>29.2</v>
      </c>
      <c r="H118" s="20">
        <v>27.2</v>
      </c>
      <c r="I118" s="61">
        <v>1.1499999999999999</v>
      </c>
      <c r="J118" s="61">
        <v>0.6</v>
      </c>
      <c r="K118" s="217">
        <v>189</v>
      </c>
      <c r="L118" s="120">
        <v>277</v>
      </c>
    </row>
    <row r="119" spans="1:12" ht="14.25" customHeight="1" x14ac:dyDescent="0.25">
      <c r="A119" s="30"/>
      <c r="B119" s="10" t="s">
        <v>135</v>
      </c>
      <c r="C119" s="11">
        <v>130</v>
      </c>
      <c r="D119" s="180">
        <v>4.7</v>
      </c>
      <c r="E119" s="79">
        <v>2</v>
      </c>
      <c r="F119" s="79">
        <v>31.7</v>
      </c>
      <c r="G119" s="52">
        <v>4.2</v>
      </c>
      <c r="H119" s="12">
        <v>18.3</v>
      </c>
      <c r="I119" s="58">
        <v>0.96</v>
      </c>
      <c r="J119" s="58">
        <v>0</v>
      </c>
      <c r="K119" s="219">
        <v>156</v>
      </c>
      <c r="L119" s="48">
        <v>317</v>
      </c>
    </row>
    <row r="120" spans="1:12" ht="14.25" customHeight="1" x14ac:dyDescent="0.25">
      <c r="A120" s="30"/>
      <c r="B120" s="31" t="s">
        <v>38</v>
      </c>
      <c r="C120" s="32">
        <v>180</v>
      </c>
      <c r="D120" s="180">
        <v>0.7</v>
      </c>
      <c r="E120" s="79">
        <v>0</v>
      </c>
      <c r="F120" s="79">
        <v>20.8</v>
      </c>
      <c r="G120" s="52">
        <v>19.2</v>
      </c>
      <c r="H120" s="12">
        <v>3.1</v>
      </c>
      <c r="I120" s="58">
        <v>0.56999999999999995</v>
      </c>
      <c r="J120" s="58">
        <v>90</v>
      </c>
      <c r="K120" s="219">
        <v>89</v>
      </c>
      <c r="L120" s="48">
        <v>398</v>
      </c>
    </row>
    <row r="121" spans="1:12" ht="14.25" customHeight="1" x14ac:dyDescent="0.25">
      <c r="A121" s="30"/>
      <c r="B121" s="50" t="s">
        <v>7</v>
      </c>
      <c r="C121" s="11">
        <v>35</v>
      </c>
      <c r="D121" s="180">
        <v>2.2999999999999998</v>
      </c>
      <c r="E121" s="79">
        <v>0.5</v>
      </c>
      <c r="F121" s="79">
        <v>11.7</v>
      </c>
      <c r="G121" s="52">
        <v>12.3</v>
      </c>
      <c r="H121" s="12">
        <v>16.5</v>
      </c>
      <c r="I121" s="58">
        <v>1.37</v>
      </c>
      <c r="J121" s="58">
        <v>0</v>
      </c>
      <c r="K121" s="219">
        <v>61</v>
      </c>
      <c r="L121" s="48"/>
    </row>
    <row r="122" spans="1:12" x14ac:dyDescent="0.25">
      <c r="A122" s="44"/>
      <c r="B122" s="45" t="s">
        <v>5</v>
      </c>
      <c r="C122" s="46">
        <v>752</v>
      </c>
      <c r="D122" s="201">
        <f>D116+D117+D118+D119+D120+D121</f>
        <v>28.82</v>
      </c>
      <c r="E122" s="201">
        <f t="shared" ref="E122:K122" si="22">E116+E117+E118+E119+E120+E121</f>
        <v>20.509999999999998</v>
      </c>
      <c r="F122" s="201">
        <f t="shared" si="22"/>
        <v>100.66</v>
      </c>
      <c r="G122" s="201">
        <f t="shared" si="22"/>
        <v>119.8</v>
      </c>
      <c r="H122" s="201">
        <f t="shared" si="22"/>
        <v>115.29999999999998</v>
      </c>
      <c r="I122" s="201">
        <f t="shared" si="22"/>
        <v>6</v>
      </c>
      <c r="J122" s="201">
        <f t="shared" si="22"/>
        <v>104.26</v>
      </c>
      <c r="K122" s="65">
        <f t="shared" si="22"/>
        <v>690</v>
      </c>
      <c r="L122" s="24"/>
    </row>
    <row r="123" spans="1:12" x14ac:dyDescent="0.25">
      <c r="A123" s="44"/>
      <c r="B123" s="166" t="s">
        <v>126</v>
      </c>
      <c r="C123" s="65">
        <f>K122*70/K128</f>
        <v>34.255319148936174</v>
      </c>
      <c r="D123" s="227"/>
      <c r="E123" s="71"/>
      <c r="F123" s="71"/>
      <c r="G123" s="228"/>
      <c r="H123" s="3"/>
      <c r="I123" s="59"/>
      <c r="J123" s="59"/>
      <c r="K123" s="55"/>
      <c r="L123" s="24"/>
    </row>
    <row r="124" spans="1:12" ht="16.5" customHeight="1" x14ac:dyDescent="0.25">
      <c r="A124" s="44" t="s">
        <v>51</v>
      </c>
      <c r="B124" s="82" t="s">
        <v>101</v>
      </c>
      <c r="C124" s="11">
        <v>200</v>
      </c>
      <c r="D124" s="180">
        <v>5.6</v>
      </c>
      <c r="E124" s="79">
        <v>5.0999999999999996</v>
      </c>
      <c r="F124" s="79">
        <v>7.9</v>
      </c>
      <c r="G124" s="52">
        <v>240</v>
      </c>
      <c r="H124" s="12">
        <v>28</v>
      </c>
      <c r="I124" s="58">
        <v>0.2</v>
      </c>
      <c r="J124" s="58">
        <v>1</v>
      </c>
      <c r="K124" s="219">
        <v>100</v>
      </c>
      <c r="L124" s="48">
        <v>401</v>
      </c>
    </row>
    <row r="125" spans="1:12" x14ac:dyDescent="0.25">
      <c r="A125" s="44"/>
      <c r="B125" s="31" t="s">
        <v>59</v>
      </c>
      <c r="C125" s="78">
        <v>50</v>
      </c>
      <c r="D125" s="180">
        <v>3.1</v>
      </c>
      <c r="E125" s="79">
        <v>1</v>
      </c>
      <c r="F125" s="79">
        <v>38.5</v>
      </c>
      <c r="G125" s="52">
        <v>5.5</v>
      </c>
      <c r="H125" s="12">
        <v>0</v>
      </c>
      <c r="I125" s="58">
        <v>0.35</v>
      </c>
      <c r="J125" s="58">
        <v>0</v>
      </c>
      <c r="K125" s="219">
        <v>166</v>
      </c>
      <c r="L125" s="48"/>
    </row>
    <row r="126" spans="1:12" x14ac:dyDescent="0.25">
      <c r="A126" s="44"/>
      <c r="B126" s="45" t="s">
        <v>5</v>
      </c>
      <c r="C126" s="46">
        <v>250</v>
      </c>
      <c r="D126" s="227">
        <f>D124+D125</f>
        <v>8.6999999999999993</v>
      </c>
      <c r="E126" s="227">
        <f t="shared" ref="E126:K126" si="23">E124+E125</f>
        <v>6.1</v>
      </c>
      <c r="F126" s="227">
        <f t="shared" si="23"/>
        <v>46.4</v>
      </c>
      <c r="G126" s="227">
        <f t="shared" si="23"/>
        <v>245.5</v>
      </c>
      <c r="H126" s="227">
        <f t="shared" si="23"/>
        <v>28</v>
      </c>
      <c r="I126" s="227">
        <f t="shared" si="23"/>
        <v>0.55000000000000004</v>
      </c>
      <c r="J126" s="227">
        <f t="shared" si="23"/>
        <v>1</v>
      </c>
      <c r="K126" s="227">
        <f t="shared" si="23"/>
        <v>266</v>
      </c>
      <c r="L126" s="24"/>
    </row>
    <row r="127" spans="1:12" x14ac:dyDescent="0.25">
      <c r="A127" s="44"/>
      <c r="B127" s="166" t="s">
        <v>107</v>
      </c>
      <c r="C127" s="65">
        <f>K126*70/K128</f>
        <v>13.205673758865249</v>
      </c>
      <c r="D127" s="229"/>
      <c r="E127" s="79"/>
      <c r="F127" s="79"/>
      <c r="G127" s="209"/>
      <c r="H127" s="12"/>
      <c r="I127" s="58"/>
      <c r="J127" s="58"/>
      <c r="K127" s="219"/>
      <c r="L127" s="24"/>
    </row>
    <row r="128" spans="1:12" x14ac:dyDescent="0.25">
      <c r="A128" s="44"/>
      <c r="B128" s="45" t="s">
        <v>24</v>
      </c>
      <c r="C128" s="46"/>
      <c r="D128" s="201">
        <f t="shared" ref="D128:K128" si="24">D111+D114+D122+D126</f>
        <v>66.820000000000007</v>
      </c>
      <c r="E128" s="201">
        <f t="shared" si="24"/>
        <v>35.71</v>
      </c>
      <c r="F128" s="201">
        <f t="shared" si="24"/>
        <v>212.16</v>
      </c>
      <c r="G128" s="201">
        <f t="shared" si="24"/>
        <v>704.90000000000009</v>
      </c>
      <c r="H128" s="201">
        <f t="shared" si="24"/>
        <v>230.89999999999998</v>
      </c>
      <c r="I128" s="201">
        <f t="shared" si="24"/>
        <v>9.2600000000000016</v>
      </c>
      <c r="J128" s="201">
        <f t="shared" si="24"/>
        <v>114.13000000000001</v>
      </c>
      <c r="K128" s="65">
        <f t="shared" si="24"/>
        <v>1410</v>
      </c>
      <c r="L128" s="24"/>
    </row>
    <row r="129" spans="1:12" ht="16.5" customHeight="1" x14ac:dyDescent="0.25">
      <c r="A129" s="38"/>
      <c r="B129" s="39" t="s">
        <v>14</v>
      </c>
      <c r="C129" s="13"/>
      <c r="D129" s="227"/>
      <c r="E129" s="71"/>
      <c r="F129" s="71"/>
      <c r="G129" s="228"/>
      <c r="H129" s="3"/>
      <c r="I129" s="59"/>
      <c r="J129" s="59"/>
      <c r="K129" s="55"/>
      <c r="L129" s="24"/>
    </row>
    <row r="130" spans="1:12" ht="13.5" customHeight="1" x14ac:dyDescent="0.25">
      <c r="A130" s="40" t="s">
        <v>2</v>
      </c>
      <c r="B130" s="10" t="s">
        <v>33</v>
      </c>
      <c r="C130" s="11" t="s">
        <v>139</v>
      </c>
      <c r="D130" s="52">
        <v>2.2999999999999998</v>
      </c>
      <c r="E130" s="12">
        <v>4.5</v>
      </c>
      <c r="F130" s="12">
        <v>15.5</v>
      </c>
      <c r="G130" s="52">
        <v>8.1</v>
      </c>
      <c r="H130" s="12">
        <v>8.6999999999999993</v>
      </c>
      <c r="I130" s="58">
        <v>0.5</v>
      </c>
      <c r="J130" s="58">
        <v>0</v>
      </c>
      <c r="K130" s="219">
        <v>111</v>
      </c>
      <c r="L130" s="74">
        <v>1</v>
      </c>
    </row>
    <row r="131" spans="1:12" ht="15" customHeight="1" x14ac:dyDescent="0.25">
      <c r="A131" s="40"/>
      <c r="B131" s="31" t="s">
        <v>128</v>
      </c>
      <c r="C131" s="32" t="s">
        <v>53</v>
      </c>
      <c r="D131" s="180">
        <v>4.4000000000000004</v>
      </c>
      <c r="E131" s="79">
        <v>6</v>
      </c>
      <c r="F131" s="79">
        <v>27</v>
      </c>
      <c r="G131" s="52">
        <v>5</v>
      </c>
      <c r="H131" s="12">
        <v>16.8</v>
      </c>
      <c r="I131" s="58">
        <v>0.4</v>
      </c>
      <c r="J131" s="58">
        <v>0</v>
      </c>
      <c r="K131" s="219">
        <v>180</v>
      </c>
      <c r="L131" s="48">
        <v>185</v>
      </c>
    </row>
    <row r="132" spans="1:12" x14ac:dyDescent="0.25">
      <c r="A132" s="41"/>
      <c r="B132" s="42" t="s">
        <v>34</v>
      </c>
      <c r="C132" s="43">
        <v>180</v>
      </c>
      <c r="D132" s="179">
        <v>2.6</v>
      </c>
      <c r="E132" s="79">
        <v>2.2999999999999998</v>
      </c>
      <c r="F132" s="79">
        <v>14.2</v>
      </c>
      <c r="G132" s="177">
        <v>113.9</v>
      </c>
      <c r="H132" s="12">
        <v>13.9</v>
      </c>
      <c r="I132" s="58">
        <v>0.37</v>
      </c>
      <c r="J132" s="58">
        <v>1.43</v>
      </c>
      <c r="K132" s="219">
        <v>87</v>
      </c>
      <c r="L132" s="48">
        <v>394</v>
      </c>
    </row>
    <row r="133" spans="1:12" x14ac:dyDescent="0.25">
      <c r="A133" s="41"/>
      <c r="B133" s="29" t="s">
        <v>5</v>
      </c>
      <c r="C133" s="89">
        <v>395</v>
      </c>
      <c r="D133" s="201">
        <f>D130+D131+D132</f>
        <v>9.3000000000000007</v>
      </c>
      <c r="E133" s="201">
        <f t="shared" ref="E133:K133" si="25">E130+E131+E132</f>
        <v>12.8</v>
      </c>
      <c r="F133" s="201">
        <f t="shared" si="25"/>
        <v>56.7</v>
      </c>
      <c r="G133" s="201">
        <f t="shared" si="25"/>
        <v>127</v>
      </c>
      <c r="H133" s="201">
        <f t="shared" si="25"/>
        <v>39.4</v>
      </c>
      <c r="I133" s="201">
        <f t="shared" si="25"/>
        <v>1.27</v>
      </c>
      <c r="J133" s="201">
        <f t="shared" si="25"/>
        <v>1.43</v>
      </c>
      <c r="K133" s="65">
        <f t="shared" si="25"/>
        <v>378</v>
      </c>
      <c r="L133" s="48"/>
    </row>
    <row r="134" spans="1:12" x14ac:dyDescent="0.25">
      <c r="A134" s="41"/>
      <c r="B134" s="45" t="s">
        <v>105</v>
      </c>
      <c r="C134" s="90">
        <f>K133*70/K150</f>
        <v>19.643652561247215</v>
      </c>
      <c r="D134" s="201"/>
      <c r="E134" s="71"/>
      <c r="F134" s="71"/>
      <c r="G134" s="51"/>
      <c r="H134" s="28"/>
      <c r="I134" s="60"/>
      <c r="J134" s="60"/>
      <c r="K134" s="62"/>
      <c r="L134" s="48"/>
    </row>
    <row r="135" spans="1:12" ht="15" customHeight="1" x14ac:dyDescent="0.25">
      <c r="A135" s="44" t="s">
        <v>29</v>
      </c>
      <c r="B135" s="10" t="s">
        <v>150</v>
      </c>
      <c r="C135" s="11">
        <v>70</v>
      </c>
      <c r="D135" s="180">
        <v>1.1000000000000001</v>
      </c>
      <c r="E135" s="79">
        <v>0.4</v>
      </c>
      <c r="F135" s="79">
        <v>14.7</v>
      </c>
      <c r="G135" s="52">
        <v>5.6</v>
      </c>
      <c r="H135" s="12">
        <v>29.4</v>
      </c>
      <c r="I135" s="58">
        <v>0.42</v>
      </c>
      <c r="J135" s="58">
        <v>7</v>
      </c>
      <c r="K135" s="219">
        <v>66</v>
      </c>
      <c r="L135" s="48"/>
    </row>
    <row r="136" spans="1:12" x14ac:dyDescent="0.25">
      <c r="A136" s="44"/>
      <c r="B136" s="45" t="s">
        <v>5</v>
      </c>
      <c r="C136" s="46">
        <v>70</v>
      </c>
      <c r="D136" s="233">
        <f>D135</f>
        <v>1.1000000000000001</v>
      </c>
      <c r="E136" s="233">
        <f t="shared" ref="E136:K136" si="26">E135</f>
        <v>0.4</v>
      </c>
      <c r="F136" s="233">
        <f t="shared" si="26"/>
        <v>14.7</v>
      </c>
      <c r="G136" s="233">
        <f t="shared" si="26"/>
        <v>5.6</v>
      </c>
      <c r="H136" s="233">
        <f t="shared" si="26"/>
        <v>29.4</v>
      </c>
      <c r="I136" s="233">
        <f t="shared" si="26"/>
        <v>0.42</v>
      </c>
      <c r="J136" s="233">
        <f t="shared" si="26"/>
        <v>7</v>
      </c>
      <c r="K136" s="202">
        <f t="shared" si="26"/>
        <v>66</v>
      </c>
      <c r="L136" s="24"/>
    </row>
    <row r="137" spans="1:12" x14ac:dyDescent="0.25">
      <c r="A137" s="44"/>
      <c r="B137" s="45" t="s">
        <v>106</v>
      </c>
      <c r="C137" s="27">
        <f>K136*70/K150</f>
        <v>3.4298440979955456</v>
      </c>
      <c r="D137" s="201"/>
      <c r="E137" s="71"/>
      <c r="F137" s="71"/>
      <c r="G137" s="51"/>
      <c r="H137" s="28"/>
      <c r="I137" s="60"/>
      <c r="J137" s="60"/>
      <c r="K137" s="62"/>
      <c r="L137" s="48"/>
    </row>
    <row r="138" spans="1:12" x14ac:dyDescent="0.25">
      <c r="A138" s="44" t="s">
        <v>6</v>
      </c>
      <c r="B138" s="31" t="s">
        <v>132</v>
      </c>
      <c r="C138" s="32">
        <v>60</v>
      </c>
      <c r="D138" s="180">
        <v>1.2</v>
      </c>
      <c r="E138" s="79">
        <v>3</v>
      </c>
      <c r="F138" s="79">
        <v>6.8</v>
      </c>
      <c r="G138" s="52">
        <v>18.399999999999999</v>
      </c>
      <c r="H138" s="12">
        <v>24.8</v>
      </c>
      <c r="I138" s="58">
        <v>0.73</v>
      </c>
      <c r="J138" s="58">
        <v>3.08</v>
      </c>
      <c r="K138" s="219">
        <v>55</v>
      </c>
      <c r="L138" s="48">
        <v>54</v>
      </c>
    </row>
    <row r="139" spans="1:12" ht="15" customHeight="1" x14ac:dyDescent="0.25">
      <c r="A139" s="30"/>
      <c r="B139" s="31" t="s">
        <v>30</v>
      </c>
      <c r="C139" s="32">
        <v>200</v>
      </c>
      <c r="D139" s="180">
        <v>1.9</v>
      </c>
      <c r="E139" s="79">
        <v>2.2999999999999998</v>
      </c>
      <c r="F139" s="79">
        <v>13.5</v>
      </c>
      <c r="G139" s="52">
        <v>18.8</v>
      </c>
      <c r="H139" s="12">
        <v>16</v>
      </c>
      <c r="I139" s="58">
        <v>0.65</v>
      </c>
      <c r="J139" s="58">
        <v>4.5999999999999996</v>
      </c>
      <c r="K139" s="219">
        <v>79</v>
      </c>
      <c r="L139" s="48">
        <v>85</v>
      </c>
    </row>
    <row r="140" spans="1:12" x14ac:dyDescent="0.25">
      <c r="A140" s="30"/>
      <c r="B140" s="42" t="s">
        <v>127</v>
      </c>
      <c r="C140" s="43">
        <v>70</v>
      </c>
      <c r="D140" s="198">
        <v>11.3</v>
      </c>
      <c r="E140" s="198">
        <v>10.3</v>
      </c>
      <c r="F140" s="198">
        <v>12.9</v>
      </c>
      <c r="G140" s="20">
        <v>30.8</v>
      </c>
      <c r="H140" s="20">
        <v>18.3</v>
      </c>
      <c r="I140" s="61">
        <v>1.3</v>
      </c>
      <c r="J140" s="61">
        <v>0.52</v>
      </c>
      <c r="K140" s="217">
        <v>186</v>
      </c>
      <c r="L140" s="120">
        <v>305</v>
      </c>
    </row>
    <row r="141" spans="1:12" x14ac:dyDescent="0.25">
      <c r="A141" s="30"/>
      <c r="B141" s="50" t="s">
        <v>25</v>
      </c>
      <c r="C141" s="11">
        <v>130</v>
      </c>
      <c r="D141" s="180">
        <v>3</v>
      </c>
      <c r="E141" s="79">
        <v>4.5999999999999996</v>
      </c>
      <c r="F141" s="79">
        <v>13.7</v>
      </c>
      <c r="G141" s="52">
        <v>72.099999999999994</v>
      </c>
      <c r="H141" s="12">
        <v>26.8</v>
      </c>
      <c r="I141" s="58">
        <v>1.1000000000000001</v>
      </c>
      <c r="J141" s="58">
        <v>22.31</v>
      </c>
      <c r="K141" s="219">
        <v>104</v>
      </c>
      <c r="L141" s="48">
        <v>336</v>
      </c>
    </row>
    <row r="142" spans="1:12" x14ac:dyDescent="0.25">
      <c r="A142" s="30"/>
      <c r="B142" s="42" t="s">
        <v>50</v>
      </c>
      <c r="C142" s="43">
        <v>150</v>
      </c>
      <c r="D142" s="179">
        <v>0.5</v>
      </c>
      <c r="E142" s="179">
        <v>0.3</v>
      </c>
      <c r="F142" s="179">
        <v>24.5</v>
      </c>
      <c r="G142" s="177">
        <v>30</v>
      </c>
      <c r="H142" s="20">
        <v>13.5</v>
      </c>
      <c r="I142" s="61">
        <v>0.6</v>
      </c>
      <c r="J142" s="61">
        <v>3</v>
      </c>
      <c r="K142" s="217">
        <v>102</v>
      </c>
      <c r="L142" s="120">
        <v>399</v>
      </c>
    </row>
    <row r="143" spans="1:12" ht="16.5" customHeight="1" x14ac:dyDescent="0.25">
      <c r="A143" s="30"/>
      <c r="B143" s="50" t="s">
        <v>7</v>
      </c>
      <c r="C143" s="11">
        <v>35</v>
      </c>
      <c r="D143" s="180">
        <v>2.2999999999999998</v>
      </c>
      <c r="E143" s="79">
        <v>0.5</v>
      </c>
      <c r="F143" s="79">
        <v>11.7</v>
      </c>
      <c r="G143" s="52">
        <v>12.3</v>
      </c>
      <c r="H143" s="12">
        <v>16.5</v>
      </c>
      <c r="I143" s="58">
        <v>1.37</v>
      </c>
      <c r="J143" s="58">
        <v>0</v>
      </c>
      <c r="K143" s="219">
        <v>61</v>
      </c>
      <c r="L143" s="48"/>
    </row>
    <row r="144" spans="1:12" ht="16.5" customHeight="1" x14ac:dyDescent="0.25">
      <c r="A144" s="44"/>
      <c r="B144" s="45" t="s">
        <v>5</v>
      </c>
      <c r="C144" s="46">
        <v>645</v>
      </c>
      <c r="D144" s="227">
        <f>D138+D139+D140+D141+D142+D143</f>
        <v>20.2</v>
      </c>
      <c r="E144" s="227">
        <f t="shared" ref="E144:K144" si="27">E138+E139+E140+E141+E142+E143</f>
        <v>21.000000000000004</v>
      </c>
      <c r="F144" s="227">
        <f t="shared" si="27"/>
        <v>83.100000000000009</v>
      </c>
      <c r="G144" s="227">
        <f t="shared" si="27"/>
        <v>182.4</v>
      </c>
      <c r="H144" s="227">
        <f t="shared" si="27"/>
        <v>115.89999999999999</v>
      </c>
      <c r="I144" s="227">
        <f t="shared" si="27"/>
        <v>5.75</v>
      </c>
      <c r="J144" s="227">
        <f t="shared" si="27"/>
        <v>33.51</v>
      </c>
      <c r="K144" s="199">
        <f t="shared" si="27"/>
        <v>587</v>
      </c>
      <c r="L144" s="24"/>
    </row>
    <row r="145" spans="1:12" ht="16.5" customHeight="1" x14ac:dyDescent="0.25">
      <c r="A145" s="44"/>
      <c r="B145" s="166" t="s">
        <v>126</v>
      </c>
      <c r="C145" s="65">
        <f>K144*70/K150</f>
        <v>30.50482553823311</v>
      </c>
      <c r="D145" s="180"/>
      <c r="E145" s="79"/>
      <c r="F145" s="79"/>
      <c r="G145" s="52"/>
      <c r="H145" s="12"/>
      <c r="I145" s="58"/>
      <c r="J145" s="58"/>
      <c r="K145" s="219"/>
      <c r="L145" s="24"/>
    </row>
    <row r="146" spans="1:12" ht="15" customHeight="1" x14ac:dyDescent="0.25">
      <c r="A146" s="44" t="s">
        <v>51</v>
      </c>
      <c r="B146" s="82" t="s">
        <v>101</v>
      </c>
      <c r="C146" s="11">
        <v>200</v>
      </c>
      <c r="D146" s="180">
        <v>5.6</v>
      </c>
      <c r="E146" s="79">
        <v>5.0999999999999996</v>
      </c>
      <c r="F146" s="79">
        <v>7.9</v>
      </c>
      <c r="G146" s="52">
        <v>240</v>
      </c>
      <c r="H146" s="12">
        <v>28</v>
      </c>
      <c r="I146" s="58">
        <v>0.2</v>
      </c>
      <c r="J146" s="58">
        <v>1</v>
      </c>
      <c r="K146" s="219">
        <v>100</v>
      </c>
      <c r="L146" s="48">
        <v>401</v>
      </c>
    </row>
    <row r="147" spans="1:12" x14ac:dyDescent="0.25">
      <c r="A147" s="44"/>
      <c r="B147" s="31" t="s">
        <v>117</v>
      </c>
      <c r="C147" s="78">
        <v>60</v>
      </c>
      <c r="D147" s="180">
        <v>5.3</v>
      </c>
      <c r="E147" s="79">
        <v>6.5</v>
      </c>
      <c r="F147" s="79">
        <v>36.200000000000003</v>
      </c>
      <c r="G147" s="52">
        <v>13.4</v>
      </c>
      <c r="H147" s="12">
        <v>17</v>
      </c>
      <c r="I147" s="58">
        <v>0.84</v>
      </c>
      <c r="J147" s="58">
        <v>0</v>
      </c>
      <c r="K147" s="219">
        <v>216</v>
      </c>
      <c r="L147" s="48">
        <v>467</v>
      </c>
    </row>
    <row r="148" spans="1:12" x14ac:dyDescent="0.25">
      <c r="A148" s="44"/>
      <c r="B148" s="45" t="s">
        <v>5</v>
      </c>
      <c r="C148" s="46">
        <v>260</v>
      </c>
      <c r="D148" s="201">
        <f>D146+D147</f>
        <v>10.899999999999999</v>
      </c>
      <c r="E148" s="201">
        <f t="shared" ref="E148:K148" si="28">E146+E147</f>
        <v>11.6</v>
      </c>
      <c r="F148" s="201">
        <f t="shared" si="28"/>
        <v>44.1</v>
      </c>
      <c r="G148" s="201">
        <f t="shared" si="28"/>
        <v>253.4</v>
      </c>
      <c r="H148" s="201">
        <f t="shared" si="28"/>
        <v>45</v>
      </c>
      <c r="I148" s="201">
        <f t="shared" si="28"/>
        <v>1.04</v>
      </c>
      <c r="J148" s="201">
        <f t="shared" si="28"/>
        <v>1</v>
      </c>
      <c r="K148" s="201">
        <f t="shared" si="28"/>
        <v>316</v>
      </c>
      <c r="L148" s="24"/>
    </row>
    <row r="149" spans="1:12" x14ac:dyDescent="0.25">
      <c r="A149" s="44"/>
      <c r="B149" s="166" t="s">
        <v>107</v>
      </c>
      <c r="C149" s="65">
        <f>K148*70/K150</f>
        <v>16.421677802524126</v>
      </c>
      <c r="D149" s="180"/>
      <c r="E149" s="79"/>
      <c r="F149" s="79"/>
      <c r="G149" s="52"/>
      <c r="H149" s="12"/>
      <c r="I149" s="58"/>
      <c r="J149" s="58"/>
      <c r="K149" s="219"/>
      <c r="L149" s="24"/>
    </row>
    <row r="150" spans="1:12" x14ac:dyDescent="0.25">
      <c r="A150" s="44"/>
      <c r="B150" s="45" t="s">
        <v>24</v>
      </c>
      <c r="C150" s="46"/>
      <c r="D150" s="227">
        <f t="shared" ref="D150:K150" si="29">D133+D136+D144+D148</f>
        <v>41.5</v>
      </c>
      <c r="E150" s="227">
        <f t="shared" si="29"/>
        <v>45.800000000000004</v>
      </c>
      <c r="F150" s="227">
        <f t="shared" si="29"/>
        <v>198.6</v>
      </c>
      <c r="G150" s="227">
        <f t="shared" si="29"/>
        <v>568.4</v>
      </c>
      <c r="H150" s="227">
        <f t="shared" si="29"/>
        <v>229.7</v>
      </c>
      <c r="I150" s="227">
        <f t="shared" si="29"/>
        <v>8.48</v>
      </c>
      <c r="J150" s="227">
        <f t="shared" si="29"/>
        <v>42.94</v>
      </c>
      <c r="K150" s="199">
        <f t="shared" si="29"/>
        <v>1347</v>
      </c>
      <c r="L150" s="24"/>
    </row>
    <row r="151" spans="1:12" ht="18.75" x14ac:dyDescent="0.25">
      <c r="A151" s="38"/>
      <c r="B151" s="39" t="s">
        <v>15</v>
      </c>
      <c r="C151" s="13"/>
      <c r="D151" s="179"/>
      <c r="E151" s="198"/>
      <c r="F151" s="198"/>
      <c r="G151" s="177"/>
      <c r="H151" s="20"/>
      <c r="I151" s="61"/>
      <c r="J151" s="61"/>
      <c r="K151" s="217"/>
      <c r="L151" s="24"/>
    </row>
    <row r="152" spans="1:12" ht="13.5" customHeight="1" x14ac:dyDescent="0.25">
      <c r="A152" s="40" t="s">
        <v>2</v>
      </c>
      <c r="B152" s="31" t="s">
        <v>32</v>
      </c>
      <c r="C152" s="32" t="s">
        <v>140</v>
      </c>
      <c r="D152" s="180">
        <v>5</v>
      </c>
      <c r="E152" s="79">
        <v>7.2</v>
      </c>
      <c r="F152" s="79">
        <v>15.5</v>
      </c>
      <c r="G152" s="52">
        <v>96.1</v>
      </c>
      <c r="H152" s="12">
        <v>13.4</v>
      </c>
      <c r="I152" s="58">
        <v>0.71</v>
      </c>
      <c r="J152" s="58">
        <v>0</v>
      </c>
      <c r="K152" s="219">
        <v>147</v>
      </c>
      <c r="L152" s="48">
        <v>3</v>
      </c>
    </row>
    <row r="153" spans="1:12" ht="15" customHeight="1" x14ac:dyDescent="0.25">
      <c r="A153" s="40"/>
      <c r="B153" s="31" t="s">
        <v>129</v>
      </c>
      <c r="C153" s="32">
        <v>200</v>
      </c>
      <c r="D153" s="180">
        <v>5.61</v>
      </c>
      <c r="E153" s="79">
        <v>5.09</v>
      </c>
      <c r="F153" s="79">
        <v>19.440000000000001</v>
      </c>
      <c r="G153" s="52">
        <v>161.6</v>
      </c>
      <c r="H153" s="12">
        <v>24.1</v>
      </c>
      <c r="I153" s="58">
        <v>0.5</v>
      </c>
      <c r="J153" s="58">
        <v>0.91</v>
      </c>
      <c r="K153" s="219">
        <v>141</v>
      </c>
      <c r="L153" s="48">
        <v>93</v>
      </c>
    </row>
    <row r="154" spans="1:12" x14ac:dyDescent="0.25">
      <c r="A154" s="41"/>
      <c r="B154" s="10" t="s">
        <v>3</v>
      </c>
      <c r="C154" s="11">
        <v>180</v>
      </c>
      <c r="D154" s="180">
        <v>3.6</v>
      </c>
      <c r="E154" s="79">
        <v>2.8</v>
      </c>
      <c r="F154" s="79">
        <v>15.7</v>
      </c>
      <c r="G154" s="52">
        <v>137</v>
      </c>
      <c r="H154" s="12">
        <v>19.2</v>
      </c>
      <c r="I154" s="58">
        <v>0.43</v>
      </c>
      <c r="J154" s="58">
        <v>1.44</v>
      </c>
      <c r="K154" s="219">
        <v>102</v>
      </c>
      <c r="L154" s="48">
        <v>397</v>
      </c>
    </row>
    <row r="155" spans="1:12" x14ac:dyDescent="0.25">
      <c r="A155" s="41"/>
      <c r="B155" s="29" t="s">
        <v>5</v>
      </c>
      <c r="C155" s="89">
        <v>425</v>
      </c>
      <c r="D155" s="201">
        <f>D152+D153+D154</f>
        <v>14.209999999999999</v>
      </c>
      <c r="E155" s="201">
        <f t="shared" ref="E155:K155" si="30">E152+E153+E154</f>
        <v>15.09</v>
      </c>
      <c r="F155" s="201">
        <f t="shared" si="30"/>
        <v>50.64</v>
      </c>
      <c r="G155" s="201">
        <f t="shared" si="30"/>
        <v>394.7</v>
      </c>
      <c r="H155" s="201">
        <f t="shared" si="30"/>
        <v>56.7</v>
      </c>
      <c r="I155" s="201">
        <f t="shared" si="30"/>
        <v>1.64</v>
      </c>
      <c r="J155" s="201">
        <f t="shared" si="30"/>
        <v>2.35</v>
      </c>
      <c r="K155" s="65">
        <f t="shared" si="30"/>
        <v>390</v>
      </c>
      <c r="L155" s="48"/>
    </row>
    <row r="156" spans="1:12" x14ac:dyDescent="0.25">
      <c r="A156" s="41"/>
      <c r="B156" s="45" t="s">
        <v>105</v>
      </c>
      <c r="C156" s="90">
        <f>K155*70/K173</f>
        <v>19.2524682651622</v>
      </c>
      <c r="D156" s="201"/>
      <c r="E156" s="71"/>
      <c r="F156" s="71"/>
      <c r="G156" s="51"/>
      <c r="H156" s="28"/>
      <c r="I156" s="60"/>
      <c r="J156" s="60"/>
      <c r="K156" s="62"/>
      <c r="L156" s="48"/>
    </row>
    <row r="157" spans="1:12" ht="18.75" customHeight="1" x14ac:dyDescent="0.25">
      <c r="A157" s="44" t="s">
        <v>29</v>
      </c>
      <c r="B157" s="10" t="s">
        <v>150</v>
      </c>
      <c r="C157" s="11">
        <v>70</v>
      </c>
      <c r="D157" s="180">
        <v>1.1000000000000001</v>
      </c>
      <c r="E157" s="79">
        <v>0.4</v>
      </c>
      <c r="F157" s="79">
        <v>14.7</v>
      </c>
      <c r="G157" s="52">
        <v>5.6</v>
      </c>
      <c r="H157" s="12">
        <v>29.4</v>
      </c>
      <c r="I157" s="58">
        <v>0.42</v>
      </c>
      <c r="J157" s="58">
        <v>7</v>
      </c>
      <c r="K157" s="219">
        <v>66</v>
      </c>
      <c r="L157" s="48"/>
    </row>
    <row r="158" spans="1:12" x14ac:dyDescent="0.25">
      <c r="A158" s="44"/>
      <c r="B158" s="45" t="s">
        <v>5</v>
      </c>
      <c r="C158" s="46">
        <v>70</v>
      </c>
      <c r="D158" s="201">
        <f>D157</f>
        <v>1.1000000000000001</v>
      </c>
      <c r="E158" s="201">
        <f t="shared" ref="E158:J158" si="31">E157</f>
        <v>0.4</v>
      </c>
      <c r="F158" s="201">
        <f t="shared" si="31"/>
        <v>14.7</v>
      </c>
      <c r="G158" s="201">
        <f t="shared" si="31"/>
        <v>5.6</v>
      </c>
      <c r="H158" s="201">
        <f t="shared" si="31"/>
        <v>29.4</v>
      </c>
      <c r="I158" s="201">
        <f t="shared" si="31"/>
        <v>0.42</v>
      </c>
      <c r="J158" s="201">
        <f t="shared" si="31"/>
        <v>7</v>
      </c>
      <c r="K158" s="65">
        <f>K157</f>
        <v>66</v>
      </c>
      <c r="L158" s="24"/>
    </row>
    <row r="159" spans="1:12" x14ac:dyDescent="0.25">
      <c r="A159" s="44"/>
      <c r="B159" s="45" t="s">
        <v>106</v>
      </c>
      <c r="C159" s="27">
        <f>K158*70/K173</f>
        <v>3.2581100141043722</v>
      </c>
      <c r="D159" s="201"/>
      <c r="E159" s="71"/>
      <c r="F159" s="71"/>
      <c r="G159" s="51"/>
      <c r="H159" s="28"/>
      <c r="I159" s="60"/>
      <c r="J159" s="60"/>
      <c r="K159" s="62"/>
      <c r="L159" s="48"/>
    </row>
    <row r="160" spans="1:12" ht="14.25" customHeight="1" x14ac:dyDescent="0.25">
      <c r="A160" s="44"/>
      <c r="B160" s="31" t="s">
        <v>133</v>
      </c>
      <c r="C160" s="78">
        <v>60</v>
      </c>
      <c r="D160" s="180">
        <v>0.74</v>
      </c>
      <c r="E160" s="79">
        <v>3.6</v>
      </c>
      <c r="F160" s="79">
        <v>4</v>
      </c>
      <c r="G160" s="180">
        <v>21</v>
      </c>
      <c r="H160" s="79">
        <v>12.6</v>
      </c>
      <c r="I160" s="68">
        <v>0.8</v>
      </c>
      <c r="J160" s="68">
        <v>5.7</v>
      </c>
      <c r="K160" s="224">
        <v>51</v>
      </c>
      <c r="L160" s="69">
        <v>33</v>
      </c>
    </row>
    <row r="161" spans="1:12" ht="25.5" x14ac:dyDescent="0.25">
      <c r="A161" s="30"/>
      <c r="B161" s="31" t="s">
        <v>84</v>
      </c>
      <c r="C161" s="32" t="s">
        <v>49</v>
      </c>
      <c r="D161" s="180">
        <v>1.8</v>
      </c>
      <c r="E161" s="79">
        <v>4.7</v>
      </c>
      <c r="F161" s="79">
        <v>8.8000000000000007</v>
      </c>
      <c r="G161" s="52">
        <v>34.700000000000003</v>
      </c>
      <c r="H161" s="12">
        <v>17.8</v>
      </c>
      <c r="I161" s="58">
        <v>0.6</v>
      </c>
      <c r="J161" s="58">
        <v>14.77</v>
      </c>
      <c r="K161" s="219">
        <v>83</v>
      </c>
      <c r="L161" s="48">
        <v>67</v>
      </c>
    </row>
    <row r="162" spans="1:12" ht="25.5" customHeight="1" x14ac:dyDescent="0.25">
      <c r="A162" s="30"/>
      <c r="B162" s="42" t="s">
        <v>124</v>
      </c>
      <c r="C162" s="43" t="s">
        <v>141</v>
      </c>
      <c r="D162" s="179">
        <v>22</v>
      </c>
      <c r="E162" s="198">
        <v>15.7</v>
      </c>
      <c r="F162" s="198">
        <v>32.5</v>
      </c>
      <c r="G162" s="177">
        <v>27.9</v>
      </c>
      <c r="H162" s="20">
        <v>51</v>
      </c>
      <c r="I162" s="61">
        <v>2</v>
      </c>
      <c r="J162" s="61">
        <v>20.83</v>
      </c>
      <c r="K162" s="217">
        <v>350</v>
      </c>
      <c r="L162" s="120" t="s">
        <v>111</v>
      </c>
    </row>
    <row r="163" spans="1:12" x14ac:dyDescent="0.25">
      <c r="A163" s="30"/>
      <c r="B163" s="31" t="s">
        <v>54</v>
      </c>
      <c r="C163" s="32">
        <v>180</v>
      </c>
      <c r="D163" s="180">
        <v>0.2</v>
      </c>
      <c r="E163" s="79">
        <v>0</v>
      </c>
      <c r="F163" s="79">
        <v>19.899999999999999</v>
      </c>
      <c r="G163" s="52">
        <v>12.5</v>
      </c>
      <c r="H163" s="12">
        <v>4.5</v>
      </c>
      <c r="I163" s="58">
        <v>0.25</v>
      </c>
      <c r="J163" s="58">
        <v>21.96</v>
      </c>
      <c r="K163" s="219">
        <v>81</v>
      </c>
      <c r="L163" s="48">
        <v>378</v>
      </c>
    </row>
    <row r="164" spans="1:12" x14ac:dyDescent="0.25">
      <c r="A164" s="30"/>
      <c r="B164" s="50" t="s">
        <v>7</v>
      </c>
      <c r="C164" s="11">
        <v>35</v>
      </c>
      <c r="D164" s="180">
        <v>2.2999999999999998</v>
      </c>
      <c r="E164" s="79">
        <v>0.5</v>
      </c>
      <c r="F164" s="79">
        <v>11.7</v>
      </c>
      <c r="G164" s="52">
        <v>12.3</v>
      </c>
      <c r="H164" s="12">
        <v>16.5</v>
      </c>
      <c r="I164" s="58">
        <v>1.37</v>
      </c>
      <c r="J164" s="58">
        <v>0</v>
      </c>
      <c r="K164" s="219">
        <v>61</v>
      </c>
      <c r="L164" s="48"/>
    </row>
    <row r="165" spans="1:12" x14ac:dyDescent="0.25">
      <c r="A165" s="44"/>
      <c r="B165" s="45" t="s">
        <v>5</v>
      </c>
      <c r="C165" s="46">
        <v>702</v>
      </c>
      <c r="D165" s="201">
        <f>D160+D161+D162+D163+D164</f>
        <v>27.04</v>
      </c>
      <c r="E165" s="201">
        <f t="shared" ref="E165:I165" si="32">E160+E161+E162+E163+E164</f>
        <v>24.5</v>
      </c>
      <c r="F165" s="201">
        <f t="shared" si="32"/>
        <v>76.899999999999991</v>
      </c>
      <c r="G165" s="201">
        <f t="shared" si="32"/>
        <v>108.39999999999999</v>
      </c>
      <c r="H165" s="201">
        <f t="shared" si="32"/>
        <v>102.4</v>
      </c>
      <c r="I165" s="201">
        <f t="shared" si="32"/>
        <v>5.0199999999999996</v>
      </c>
      <c r="J165" s="201">
        <f t="shared" ref="J165" si="33">J160+J161+J162+J163+J164</f>
        <v>63.26</v>
      </c>
      <c r="K165" s="65">
        <f t="shared" ref="K165" si="34">K160+K161+K162+K163+K164</f>
        <v>626</v>
      </c>
      <c r="L165" s="69"/>
    </row>
    <row r="166" spans="1:12" x14ac:dyDescent="0.25">
      <c r="A166" s="44"/>
      <c r="B166" s="166" t="s">
        <v>126</v>
      </c>
      <c r="C166" s="65">
        <f>K165*70/K173</f>
        <v>30.90267983074753</v>
      </c>
      <c r="D166" s="201"/>
      <c r="E166" s="71"/>
      <c r="F166" s="71"/>
      <c r="G166" s="201"/>
      <c r="H166" s="71"/>
      <c r="I166" s="70"/>
      <c r="J166" s="70"/>
      <c r="K166" s="200"/>
      <c r="L166" s="69"/>
    </row>
    <row r="167" spans="1:12" ht="15.75" customHeight="1" x14ac:dyDescent="0.25">
      <c r="A167" s="44" t="s">
        <v>51</v>
      </c>
      <c r="B167" s="42" t="s">
        <v>96</v>
      </c>
      <c r="C167" s="43">
        <v>130</v>
      </c>
      <c r="D167" s="179">
        <v>22.4</v>
      </c>
      <c r="E167" s="179">
        <v>6.1</v>
      </c>
      <c r="F167" s="179">
        <v>18.5</v>
      </c>
      <c r="G167" s="177">
        <v>202.5</v>
      </c>
      <c r="H167" s="20">
        <v>33.799999999999997</v>
      </c>
      <c r="I167" s="61">
        <v>1</v>
      </c>
      <c r="J167" s="61">
        <v>0.33</v>
      </c>
      <c r="K167" s="217">
        <v>218</v>
      </c>
      <c r="L167" s="120">
        <v>231</v>
      </c>
    </row>
    <row r="168" spans="1:12" x14ac:dyDescent="0.25">
      <c r="A168" s="44"/>
      <c r="B168" s="42" t="s">
        <v>97</v>
      </c>
      <c r="C168" s="43">
        <v>30</v>
      </c>
      <c r="D168" s="179">
        <v>0.6</v>
      </c>
      <c r="E168" s="179">
        <v>1.4</v>
      </c>
      <c r="F168" s="179">
        <v>4</v>
      </c>
      <c r="G168" s="177">
        <v>18.8</v>
      </c>
      <c r="H168" s="20">
        <v>2.6</v>
      </c>
      <c r="I168" s="61">
        <v>0.06</v>
      </c>
      <c r="J168" s="61">
        <v>0.1</v>
      </c>
      <c r="K168" s="217">
        <v>31</v>
      </c>
      <c r="L168" s="120">
        <v>351</v>
      </c>
    </row>
    <row r="169" spans="1:12" x14ac:dyDescent="0.25">
      <c r="A169" s="44"/>
      <c r="B169" s="31" t="s">
        <v>9</v>
      </c>
      <c r="C169" s="32" t="s">
        <v>48</v>
      </c>
      <c r="D169" s="180">
        <v>0.1</v>
      </c>
      <c r="E169" s="79">
        <v>0</v>
      </c>
      <c r="F169" s="79">
        <v>10</v>
      </c>
      <c r="G169" s="180">
        <v>10</v>
      </c>
      <c r="H169" s="79">
        <v>1.3</v>
      </c>
      <c r="I169" s="68">
        <v>0.28000000000000003</v>
      </c>
      <c r="J169" s="68">
        <v>0.03</v>
      </c>
      <c r="K169" s="224">
        <v>40</v>
      </c>
      <c r="L169" s="69">
        <v>392</v>
      </c>
    </row>
    <row r="170" spans="1:12" x14ac:dyDescent="0.25">
      <c r="A170" s="44"/>
      <c r="B170" s="18" t="s">
        <v>4</v>
      </c>
      <c r="C170" s="19">
        <v>20</v>
      </c>
      <c r="D170" s="177">
        <v>1.6</v>
      </c>
      <c r="E170" s="177">
        <v>0.2</v>
      </c>
      <c r="F170" s="177">
        <v>9.6999999999999993</v>
      </c>
      <c r="G170" s="177">
        <v>4.5999999999999996</v>
      </c>
      <c r="H170" s="20">
        <v>6.6</v>
      </c>
      <c r="I170" s="61">
        <v>0.4</v>
      </c>
      <c r="J170" s="61">
        <v>0</v>
      </c>
      <c r="K170" s="217">
        <v>47</v>
      </c>
      <c r="L170" s="120"/>
    </row>
    <row r="171" spans="1:12" x14ac:dyDescent="0.25">
      <c r="A171" s="44"/>
      <c r="B171" s="45" t="s">
        <v>5</v>
      </c>
      <c r="C171" s="65">
        <v>380</v>
      </c>
      <c r="D171" s="201">
        <f>D167+D168+D169+D170</f>
        <v>24.700000000000003</v>
      </c>
      <c r="E171" s="201">
        <f t="shared" ref="E171:K171" si="35">E167+E168+E169+E170</f>
        <v>7.7</v>
      </c>
      <c r="F171" s="201">
        <f t="shared" si="35"/>
        <v>42.2</v>
      </c>
      <c r="G171" s="201">
        <f t="shared" si="35"/>
        <v>235.9</v>
      </c>
      <c r="H171" s="201">
        <f t="shared" si="35"/>
        <v>44.3</v>
      </c>
      <c r="I171" s="201">
        <f t="shared" si="35"/>
        <v>1.7400000000000002</v>
      </c>
      <c r="J171" s="201">
        <f t="shared" si="35"/>
        <v>0.46000000000000008</v>
      </c>
      <c r="K171" s="201">
        <f t="shared" si="35"/>
        <v>336</v>
      </c>
      <c r="L171" s="69"/>
    </row>
    <row r="172" spans="1:12" x14ac:dyDescent="0.25">
      <c r="A172" s="44"/>
      <c r="B172" s="45" t="s">
        <v>107</v>
      </c>
      <c r="C172" s="65">
        <f>K171*70/K173</f>
        <v>16.586741889985895</v>
      </c>
      <c r="D172" s="180"/>
      <c r="E172" s="79"/>
      <c r="F172" s="79"/>
      <c r="G172" s="180"/>
      <c r="H172" s="79"/>
      <c r="I172" s="68"/>
      <c r="J172" s="68"/>
      <c r="K172" s="224"/>
      <c r="L172" s="69"/>
    </row>
    <row r="173" spans="1:12" x14ac:dyDescent="0.25">
      <c r="A173" s="44"/>
      <c r="B173" s="45" t="s">
        <v>24</v>
      </c>
      <c r="C173" s="46"/>
      <c r="D173" s="201">
        <f>D155+D158+D165+D171</f>
        <v>67.05</v>
      </c>
      <c r="E173" s="201">
        <f t="shared" ref="E173:K173" si="36">E155+E158+E165+E171</f>
        <v>47.690000000000005</v>
      </c>
      <c r="F173" s="201">
        <f t="shared" si="36"/>
        <v>184.44</v>
      </c>
      <c r="G173" s="201">
        <f t="shared" si="36"/>
        <v>744.6</v>
      </c>
      <c r="H173" s="201">
        <f t="shared" si="36"/>
        <v>232.8</v>
      </c>
      <c r="I173" s="201">
        <f t="shared" si="36"/>
        <v>8.82</v>
      </c>
      <c r="J173" s="201">
        <f t="shared" si="36"/>
        <v>73.069999999999993</v>
      </c>
      <c r="K173" s="65">
        <f t="shared" si="36"/>
        <v>1418</v>
      </c>
      <c r="L173" s="24"/>
    </row>
    <row r="174" spans="1:12" ht="18.75" x14ac:dyDescent="0.25">
      <c r="A174" s="38"/>
      <c r="B174" s="39" t="s">
        <v>16</v>
      </c>
      <c r="C174" s="13"/>
      <c r="D174" s="180"/>
      <c r="E174" s="79"/>
      <c r="F174" s="79"/>
      <c r="G174" s="52"/>
      <c r="H174" s="12"/>
      <c r="I174" s="58"/>
      <c r="J174" s="58"/>
      <c r="K174" s="219"/>
      <c r="L174" s="48"/>
    </row>
    <row r="175" spans="1:12" ht="13.5" customHeight="1" x14ac:dyDescent="0.25">
      <c r="A175" s="40" t="s">
        <v>2</v>
      </c>
      <c r="B175" s="10" t="s">
        <v>33</v>
      </c>
      <c r="C175" s="11" t="s">
        <v>139</v>
      </c>
      <c r="D175" s="52">
        <v>2.2999999999999998</v>
      </c>
      <c r="E175" s="12">
        <v>4.5</v>
      </c>
      <c r="F175" s="12">
        <v>15.5</v>
      </c>
      <c r="G175" s="52">
        <v>8.1</v>
      </c>
      <c r="H175" s="12">
        <v>8.6999999999999993</v>
      </c>
      <c r="I175" s="58">
        <v>0.5</v>
      </c>
      <c r="J175" s="58">
        <v>0</v>
      </c>
      <c r="K175" s="219">
        <v>111</v>
      </c>
      <c r="L175" s="74">
        <v>1</v>
      </c>
    </row>
    <row r="176" spans="1:12" ht="18" customHeight="1" x14ac:dyDescent="0.25">
      <c r="A176" s="41"/>
      <c r="B176" s="18" t="s">
        <v>114</v>
      </c>
      <c r="C176" s="19">
        <v>130</v>
      </c>
      <c r="D176" s="179">
        <v>13.5</v>
      </c>
      <c r="E176" s="198">
        <v>16.899999999999999</v>
      </c>
      <c r="F176" s="198">
        <v>2.5</v>
      </c>
      <c r="G176" s="177">
        <v>92.8</v>
      </c>
      <c r="H176" s="20">
        <v>15.6</v>
      </c>
      <c r="I176" s="61">
        <v>2.4</v>
      </c>
      <c r="J176" s="61">
        <v>0.25</v>
      </c>
      <c r="K176" s="217">
        <v>259</v>
      </c>
      <c r="L176" s="48">
        <v>215</v>
      </c>
    </row>
    <row r="177" spans="1:12" x14ac:dyDescent="0.25">
      <c r="A177" s="30"/>
      <c r="B177" s="10" t="s">
        <v>20</v>
      </c>
      <c r="C177" s="11">
        <v>180</v>
      </c>
      <c r="D177" s="180">
        <v>2.6</v>
      </c>
      <c r="E177" s="79">
        <v>2.2999999999999998</v>
      </c>
      <c r="F177" s="79">
        <v>14.3</v>
      </c>
      <c r="G177" s="52">
        <v>113.2</v>
      </c>
      <c r="H177" s="12">
        <v>12.6</v>
      </c>
      <c r="I177" s="58">
        <v>0.12</v>
      </c>
      <c r="J177" s="58">
        <v>1.4</v>
      </c>
      <c r="K177" s="219">
        <v>88</v>
      </c>
      <c r="L177" s="48">
        <v>395</v>
      </c>
    </row>
    <row r="178" spans="1:12" x14ac:dyDescent="0.25">
      <c r="A178" s="30"/>
      <c r="B178" s="45" t="s">
        <v>5</v>
      </c>
      <c r="C178" s="46">
        <v>345</v>
      </c>
      <c r="D178" s="201">
        <f>D175+D176+D177</f>
        <v>18.400000000000002</v>
      </c>
      <c r="E178" s="201">
        <f t="shared" ref="E178:K178" si="37">E175+E176+E177</f>
        <v>23.7</v>
      </c>
      <c r="F178" s="201">
        <f t="shared" si="37"/>
        <v>32.299999999999997</v>
      </c>
      <c r="G178" s="201">
        <f t="shared" si="37"/>
        <v>214.1</v>
      </c>
      <c r="H178" s="201">
        <f t="shared" si="37"/>
        <v>36.9</v>
      </c>
      <c r="I178" s="201">
        <f t="shared" si="37"/>
        <v>3.02</v>
      </c>
      <c r="J178" s="201">
        <f t="shared" si="37"/>
        <v>1.65</v>
      </c>
      <c r="K178" s="65">
        <f t="shared" si="37"/>
        <v>458</v>
      </c>
      <c r="L178" s="48"/>
    </row>
    <row r="179" spans="1:12" x14ac:dyDescent="0.25">
      <c r="A179" s="30"/>
      <c r="B179" s="45" t="s">
        <v>105</v>
      </c>
      <c r="C179" s="90">
        <f>K178*70/K195</f>
        <v>23.695491500369549</v>
      </c>
      <c r="D179" s="201"/>
      <c r="E179" s="71"/>
      <c r="F179" s="71"/>
      <c r="G179" s="51"/>
      <c r="H179" s="28"/>
      <c r="I179" s="60"/>
      <c r="J179" s="60"/>
      <c r="K179" s="62"/>
      <c r="L179" s="48"/>
    </row>
    <row r="180" spans="1:12" ht="18.75" customHeight="1" x14ac:dyDescent="0.25">
      <c r="A180" s="44" t="s">
        <v>29</v>
      </c>
      <c r="B180" s="10" t="s">
        <v>150</v>
      </c>
      <c r="C180" s="11">
        <v>70</v>
      </c>
      <c r="D180" s="180">
        <v>1.1000000000000001</v>
      </c>
      <c r="E180" s="79">
        <v>0.4</v>
      </c>
      <c r="F180" s="79">
        <v>14.7</v>
      </c>
      <c r="G180" s="52">
        <v>5.6</v>
      </c>
      <c r="H180" s="12">
        <v>29.4</v>
      </c>
      <c r="I180" s="58">
        <v>0.42</v>
      </c>
      <c r="J180" s="58">
        <v>7</v>
      </c>
      <c r="K180" s="219">
        <v>66</v>
      </c>
      <c r="L180" s="48"/>
    </row>
    <row r="181" spans="1:12" x14ac:dyDescent="0.25">
      <c r="A181" s="44"/>
      <c r="B181" s="45" t="s">
        <v>5</v>
      </c>
      <c r="C181" s="46">
        <v>70</v>
      </c>
      <c r="D181" s="201">
        <f>D180</f>
        <v>1.1000000000000001</v>
      </c>
      <c r="E181" s="201">
        <f t="shared" ref="E181:K181" si="38">E180</f>
        <v>0.4</v>
      </c>
      <c r="F181" s="201">
        <f t="shared" si="38"/>
        <v>14.7</v>
      </c>
      <c r="G181" s="201">
        <f t="shared" si="38"/>
        <v>5.6</v>
      </c>
      <c r="H181" s="201">
        <f t="shared" si="38"/>
        <v>29.4</v>
      </c>
      <c r="I181" s="201">
        <f t="shared" si="38"/>
        <v>0.42</v>
      </c>
      <c r="J181" s="201">
        <f t="shared" si="38"/>
        <v>7</v>
      </c>
      <c r="K181" s="65">
        <f t="shared" si="38"/>
        <v>66</v>
      </c>
      <c r="L181" s="24"/>
    </row>
    <row r="182" spans="1:12" x14ac:dyDescent="0.25">
      <c r="A182" s="44"/>
      <c r="B182" s="45" t="s">
        <v>106</v>
      </c>
      <c r="C182" s="27">
        <f>K181*70/K195</f>
        <v>3.4146341463414633</v>
      </c>
      <c r="D182" s="201"/>
      <c r="E182" s="71"/>
      <c r="F182" s="71"/>
      <c r="G182" s="51"/>
      <c r="H182" s="28"/>
      <c r="I182" s="60"/>
      <c r="J182" s="60"/>
      <c r="K182" s="62"/>
      <c r="L182" s="48"/>
    </row>
    <row r="183" spans="1:12" x14ac:dyDescent="0.25">
      <c r="A183" s="44" t="s">
        <v>6</v>
      </c>
      <c r="B183" s="31" t="s">
        <v>83</v>
      </c>
      <c r="C183" s="32">
        <v>60</v>
      </c>
      <c r="D183" s="180">
        <v>0.86</v>
      </c>
      <c r="E183" s="79">
        <v>3.2</v>
      </c>
      <c r="F183" s="79">
        <v>5.28</v>
      </c>
      <c r="G183" s="236">
        <v>11</v>
      </c>
      <c r="H183" s="25">
        <v>10</v>
      </c>
      <c r="I183" s="56">
        <v>0.6</v>
      </c>
      <c r="J183" s="56">
        <v>8.4</v>
      </c>
      <c r="K183" s="226">
        <v>53</v>
      </c>
      <c r="L183" s="24">
        <v>18</v>
      </c>
    </row>
    <row r="184" spans="1:12" ht="15.75" customHeight="1" x14ac:dyDescent="0.25">
      <c r="A184" s="30"/>
      <c r="B184" s="31" t="s">
        <v>86</v>
      </c>
      <c r="C184" s="32">
        <v>200</v>
      </c>
      <c r="D184" s="180">
        <v>4.4000000000000004</v>
      </c>
      <c r="E184" s="79">
        <v>4.2</v>
      </c>
      <c r="F184" s="79">
        <v>13.1</v>
      </c>
      <c r="G184" s="52">
        <v>30.5</v>
      </c>
      <c r="H184" s="12">
        <v>28.2</v>
      </c>
      <c r="I184" s="58">
        <v>1.6</v>
      </c>
      <c r="J184" s="58">
        <v>4.7</v>
      </c>
      <c r="K184" s="219">
        <v>108</v>
      </c>
      <c r="L184" s="48">
        <v>81</v>
      </c>
    </row>
    <row r="185" spans="1:12" x14ac:dyDescent="0.25">
      <c r="A185" s="30"/>
      <c r="B185" s="42" t="s">
        <v>177</v>
      </c>
      <c r="C185" s="43">
        <v>60</v>
      </c>
      <c r="D185" s="198">
        <v>8.82</v>
      </c>
      <c r="E185" s="198">
        <v>7.88</v>
      </c>
      <c r="F185" s="198">
        <v>5.85</v>
      </c>
      <c r="G185" s="198">
        <v>23.4</v>
      </c>
      <c r="H185" s="198">
        <v>13.2</v>
      </c>
      <c r="I185" s="124">
        <v>0.93</v>
      </c>
      <c r="J185" s="124">
        <v>0.28999999999999998</v>
      </c>
      <c r="K185" s="225">
        <v>130</v>
      </c>
      <c r="L185" s="125">
        <v>308</v>
      </c>
    </row>
    <row r="186" spans="1:12" x14ac:dyDescent="0.25">
      <c r="A186" s="30"/>
      <c r="B186" s="10" t="s">
        <v>39</v>
      </c>
      <c r="C186" s="11">
        <v>130</v>
      </c>
      <c r="D186" s="180">
        <v>2.5</v>
      </c>
      <c r="E186" s="79">
        <v>4.2</v>
      </c>
      <c r="F186" s="79">
        <v>13</v>
      </c>
      <c r="G186" s="52">
        <v>38.799999999999997</v>
      </c>
      <c r="H186" s="12">
        <v>27.4</v>
      </c>
      <c r="I186" s="58">
        <v>1.1000000000000001</v>
      </c>
      <c r="J186" s="58">
        <v>11.14</v>
      </c>
      <c r="K186" s="219">
        <v>105</v>
      </c>
      <c r="L186" s="48">
        <v>344</v>
      </c>
    </row>
    <row r="187" spans="1:12" x14ac:dyDescent="0.25">
      <c r="A187" s="30"/>
      <c r="B187" s="42" t="s">
        <v>50</v>
      </c>
      <c r="C187" s="43">
        <v>150</v>
      </c>
      <c r="D187" s="179">
        <v>0.5</v>
      </c>
      <c r="E187" s="179">
        <v>0.3</v>
      </c>
      <c r="F187" s="179">
        <v>24.5</v>
      </c>
      <c r="G187" s="177">
        <v>30</v>
      </c>
      <c r="H187" s="20">
        <v>13.5</v>
      </c>
      <c r="I187" s="61">
        <v>0.6</v>
      </c>
      <c r="J187" s="61">
        <v>3</v>
      </c>
      <c r="K187" s="217">
        <v>102</v>
      </c>
      <c r="L187" s="120">
        <v>399</v>
      </c>
    </row>
    <row r="188" spans="1:12" x14ac:dyDescent="0.25">
      <c r="A188" s="30"/>
      <c r="B188" s="50" t="s">
        <v>7</v>
      </c>
      <c r="C188" s="11">
        <v>35</v>
      </c>
      <c r="D188" s="180">
        <v>2.2999999999999998</v>
      </c>
      <c r="E188" s="79">
        <v>0.5</v>
      </c>
      <c r="F188" s="79">
        <v>11.7</v>
      </c>
      <c r="G188" s="52">
        <v>12.3</v>
      </c>
      <c r="H188" s="12">
        <v>16.5</v>
      </c>
      <c r="I188" s="58">
        <v>1.37</v>
      </c>
      <c r="J188" s="58">
        <v>0</v>
      </c>
      <c r="K188" s="219">
        <v>61</v>
      </c>
      <c r="L188" s="48"/>
    </row>
    <row r="189" spans="1:12" x14ac:dyDescent="0.25">
      <c r="A189" s="44"/>
      <c r="B189" s="45" t="s">
        <v>5</v>
      </c>
      <c r="C189" s="46">
        <v>635</v>
      </c>
      <c r="D189" s="201">
        <f>D183+D184+D185+D186+D187+D188</f>
        <v>19.380000000000003</v>
      </c>
      <c r="E189" s="201">
        <f t="shared" ref="E189:K189" si="39">E183+E184+E185+E186+E187+E188</f>
        <v>20.28</v>
      </c>
      <c r="F189" s="201">
        <f t="shared" si="39"/>
        <v>73.429999999999993</v>
      </c>
      <c r="G189" s="201">
        <f t="shared" si="39"/>
        <v>146</v>
      </c>
      <c r="H189" s="201">
        <f t="shared" si="39"/>
        <v>108.80000000000001</v>
      </c>
      <c r="I189" s="201">
        <f t="shared" si="39"/>
        <v>6.2</v>
      </c>
      <c r="J189" s="201">
        <f t="shared" si="39"/>
        <v>27.53</v>
      </c>
      <c r="K189" s="65">
        <f t="shared" si="39"/>
        <v>559</v>
      </c>
      <c r="L189" s="24"/>
    </row>
    <row r="190" spans="1:12" x14ac:dyDescent="0.25">
      <c r="A190" s="44"/>
      <c r="B190" s="166" t="s">
        <v>126</v>
      </c>
      <c r="C190" s="65">
        <f>K189*70/K195</f>
        <v>28.920916481892093</v>
      </c>
      <c r="D190" s="180"/>
      <c r="E190" s="79"/>
      <c r="F190" s="79"/>
      <c r="G190" s="52"/>
      <c r="H190" s="12"/>
      <c r="I190" s="58"/>
      <c r="J190" s="58"/>
      <c r="K190" s="219"/>
      <c r="L190" s="24"/>
    </row>
    <row r="191" spans="1:12" ht="15.75" customHeight="1" x14ac:dyDescent="0.25">
      <c r="A191" s="44" t="s">
        <v>51</v>
      </c>
      <c r="B191" s="82" t="s">
        <v>101</v>
      </c>
      <c r="C191" s="11">
        <v>200</v>
      </c>
      <c r="D191" s="180">
        <v>5.6</v>
      </c>
      <c r="E191" s="79">
        <v>5.0999999999999996</v>
      </c>
      <c r="F191" s="79">
        <v>7.9</v>
      </c>
      <c r="G191" s="52">
        <v>240</v>
      </c>
      <c r="H191" s="12">
        <v>28</v>
      </c>
      <c r="I191" s="58">
        <v>0.2</v>
      </c>
      <c r="J191" s="58">
        <v>1</v>
      </c>
      <c r="K191" s="219">
        <v>100</v>
      </c>
      <c r="L191" s="48">
        <v>401</v>
      </c>
    </row>
    <row r="192" spans="1:12" ht="16.5" customHeight="1" x14ac:dyDescent="0.25">
      <c r="A192" s="44"/>
      <c r="B192" s="42" t="s">
        <v>167</v>
      </c>
      <c r="C192" s="43">
        <v>60</v>
      </c>
      <c r="D192" s="179">
        <v>3.6</v>
      </c>
      <c r="E192" s="179">
        <v>3.8</v>
      </c>
      <c r="F192" s="179">
        <v>32.4</v>
      </c>
      <c r="G192" s="177">
        <v>13</v>
      </c>
      <c r="H192" s="20">
        <v>13.7</v>
      </c>
      <c r="I192" s="61">
        <v>1.08</v>
      </c>
      <c r="J192" s="61">
        <v>1.3</v>
      </c>
      <c r="K192" s="217">
        <v>170</v>
      </c>
      <c r="L192" s="120" t="s">
        <v>166</v>
      </c>
    </row>
    <row r="193" spans="1:12" x14ac:dyDescent="0.25">
      <c r="A193" s="44"/>
      <c r="B193" s="45" t="s">
        <v>5</v>
      </c>
      <c r="C193" s="46">
        <v>260</v>
      </c>
      <c r="D193" s="227">
        <f>D191+D192</f>
        <v>9.1999999999999993</v>
      </c>
      <c r="E193" s="227">
        <f t="shared" ref="E193:K193" si="40">E191+E192</f>
        <v>8.8999999999999986</v>
      </c>
      <c r="F193" s="227">
        <f t="shared" si="40"/>
        <v>40.299999999999997</v>
      </c>
      <c r="G193" s="227">
        <f t="shared" si="40"/>
        <v>253</v>
      </c>
      <c r="H193" s="227">
        <f t="shared" si="40"/>
        <v>41.7</v>
      </c>
      <c r="I193" s="227">
        <f t="shared" si="40"/>
        <v>1.28</v>
      </c>
      <c r="J193" s="227">
        <f t="shared" si="40"/>
        <v>2.2999999999999998</v>
      </c>
      <c r="K193" s="227">
        <f t="shared" si="40"/>
        <v>270</v>
      </c>
      <c r="L193" s="24"/>
    </row>
    <row r="194" spans="1:12" x14ac:dyDescent="0.25">
      <c r="A194" s="44"/>
      <c r="B194" s="166" t="s">
        <v>107</v>
      </c>
      <c r="C194" s="65">
        <f>K193*70/K195</f>
        <v>13.968957871396896</v>
      </c>
      <c r="D194" s="232"/>
      <c r="E194" s="79"/>
      <c r="F194" s="79"/>
      <c r="G194" s="6"/>
      <c r="H194" s="6"/>
      <c r="I194" s="57"/>
      <c r="J194" s="57"/>
      <c r="K194" s="223"/>
      <c r="L194" s="24"/>
    </row>
    <row r="195" spans="1:12" x14ac:dyDescent="0.25">
      <c r="A195" s="44"/>
      <c r="B195" s="45" t="s">
        <v>24</v>
      </c>
      <c r="C195" s="46"/>
      <c r="D195" s="233">
        <f t="shared" ref="D195:K195" si="41">D178+D181+D189+D193</f>
        <v>48.080000000000013</v>
      </c>
      <c r="E195" s="233">
        <f t="shared" si="41"/>
        <v>53.279999999999994</v>
      </c>
      <c r="F195" s="233">
        <f t="shared" si="41"/>
        <v>160.72999999999999</v>
      </c>
      <c r="G195" s="233">
        <f t="shared" si="41"/>
        <v>618.70000000000005</v>
      </c>
      <c r="H195" s="233">
        <f t="shared" si="41"/>
        <v>216.8</v>
      </c>
      <c r="I195" s="233">
        <f t="shared" si="41"/>
        <v>10.92</v>
      </c>
      <c r="J195" s="233">
        <f t="shared" si="41"/>
        <v>38.479999999999997</v>
      </c>
      <c r="K195" s="202">
        <f t="shared" si="41"/>
        <v>1353</v>
      </c>
      <c r="L195" s="24"/>
    </row>
    <row r="196" spans="1:12" ht="18.75" x14ac:dyDescent="0.25">
      <c r="A196" s="38"/>
      <c r="B196" s="39" t="s">
        <v>17</v>
      </c>
      <c r="C196" s="13"/>
      <c r="D196" s="227"/>
      <c r="E196" s="71"/>
      <c r="F196" s="71"/>
      <c r="G196" s="228"/>
      <c r="H196" s="3"/>
      <c r="I196" s="59"/>
      <c r="J196" s="59"/>
      <c r="K196" s="55"/>
      <c r="L196" s="24"/>
    </row>
    <row r="197" spans="1:12" ht="15" customHeight="1" x14ac:dyDescent="0.25">
      <c r="A197" s="40" t="s">
        <v>2</v>
      </c>
      <c r="B197" s="31" t="s">
        <v>32</v>
      </c>
      <c r="C197" s="32" t="s">
        <v>140</v>
      </c>
      <c r="D197" s="180">
        <v>5</v>
      </c>
      <c r="E197" s="79">
        <v>7.2</v>
      </c>
      <c r="F197" s="79">
        <v>15.5</v>
      </c>
      <c r="G197" s="52">
        <v>96.1</v>
      </c>
      <c r="H197" s="12">
        <v>13.4</v>
      </c>
      <c r="I197" s="58">
        <v>0.71</v>
      </c>
      <c r="J197" s="58">
        <v>0</v>
      </c>
      <c r="K197" s="219">
        <v>147</v>
      </c>
      <c r="L197" s="48">
        <v>3</v>
      </c>
    </row>
    <row r="198" spans="1:12" ht="28.5" customHeight="1" x14ac:dyDescent="0.25">
      <c r="A198" s="40"/>
      <c r="B198" s="31" t="s">
        <v>72</v>
      </c>
      <c r="C198" s="32" t="s">
        <v>53</v>
      </c>
      <c r="D198" s="179">
        <v>6</v>
      </c>
      <c r="E198" s="198">
        <v>7.5</v>
      </c>
      <c r="F198" s="198">
        <v>23.6</v>
      </c>
      <c r="G198" s="177">
        <v>15.8</v>
      </c>
      <c r="H198" s="20">
        <v>33.200000000000003</v>
      </c>
      <c r="I198" s="61">
        <v>0.9</v>
      </c>
      <c r="J198" s="61">
        <v>0</v>
      </c>
      <c r="K198" s="217">
        <v>186</v>
      </c>
      <c r="L198" s="48">
        <v>185</v>
      </c>
    </row>
    <row r="199" spans="1:12" x14ac:dyDescent="0.25">
      <c r="A199" s="41"/>
      <c r="B199" s="42" t="s">
        <v>34</v>
      </c>
      <c r="C199" s="43">
        <v>180</v>
      </c>
      <c r="D199" s="179">
        <v>2.6</v>
      </c>
      <c r="E199" s="79">
        <v>2.2999999999999998</v>
      </c>
      <c r="F199" s="79">
        <v>14.2</v>
      </c>
      <c r="G199" s="177">
        <v>113.9</v>
      </c>
      <c r="H199" s="12">
        <v>13.9</v>
      </c>
      <c r="I199" s="58">
        <v>0.37</v>
      </c>
      <c r="J199" s="58">
        <v>1.43</v>
      </c>
      <c r="K199" s="219">
        <v>87</v>
      </c>
      <c r="L199" s="48">
        <v>394</v>
      </c>
    </row>
    <row r="200" spans="1:12" x14ac:dyDescent="0.25">
      <c r="A200" s="41"/>
      <c r="B200" s="45" t="s">
        <v>5</v>
      </c>
      <c r="C200" s="46">
        <v>405</v>
      </c>
      <c r="D200" s="201">
        <f>D197+D198+D199</f>
        <v>13.6</v>
      </c>
      <c r="E200" s="201">
        <f t="shared" ref="E200:K200" si="42">E197+E198+E199</f>
        <v>17</v>
      </c>
      <c r="F200" s="201">
        <f t="shared" si="42"/>
        <v>53.3</v>
      </c>
      <c r="G200" s="201">
        <f t="shared" si="42"/>
        <v>225.8</v>
      </c>
      <c r="H200" s="201">
        <f t="shared" si="42"/>
        <v>60.5</v>
      </c>
      <c r="I200" s="201">
        <f t="shared" si="42"/>
        <v>1.98</v>
      </c>
      <c r="J200" s="201">
        <f t="shared" si="42"/>
        <v>1.43</v>
      </c>
      <c r="K200" s="65">
        <f t="shared" si="42"/>
        <v>420</v>
      </c>
      <c r="L200" s="48"/>
    </row>
    <row r="201" spans="1:12" x14ac:dyDescent="0.25">
      <c r="A201" s="41"/>
      <c r="B201" s="45" t="s">
        <v>105</v>
      </c>
      <c r="C201" s="90">
        <f>K200*70/K219</f>
        <v>17.489589530041641</v>
      </c>
      <c r="D201" s="201"/>
      <c r="E201" s="71"/>
      <c r="F201" s="71"/>
      <c r="G201" s="51"/>
      <c r="H201" s="28"/>
      <c r="I201" s="60"/>
      <c r="J201" s="60"/>
      <c r="K201" s="62"/>
      <c r="L201" s="48"/>
    </row>
    <row r="202" spans="1:12" ht="18" customHeight="1" x14ac:dyDescent="0.25">
      <c r="A202" s="44" t="s">
        <v>29</v>
      </c>
      <c r="B202" s="10" t="s">
        <v>150</v>
      </c>
      <c r="C202" s="11">
        <v>70</v>
      </c>
      <c r="D202" s="180">
        <v>1.1000000000000001</v>
      </c>
      <c r="E202" s="79">
        <v>0.4</v>
      </c>
      <c r="F202" s="79">
        <v>14.7</v>
      </c>
      <c r="G202" s="52">
        <v>5.6</v>
      </c>
      <c r="H202" s="12">
        <v>29.4</v>
      </c>
      <c r="I202" s="58">
        <v>0.42</v>
      </c>
      <c r="J202" s="58">
        <v>7</v>
      </c>
      <c r="K202" s="219">
        <v>66</v>
      </c>
      <c r="L202" s="48"/>
    </row>
    <row r="203" spans="1:12" ht="18" customHeight="1" x14ac:dyDescent="0.25">
      <c r="A203" s="44"/>
      <c r="B203" s="31" t="s">
        <v>8</v>
      </c>
      <c r="C203" s="78">
        <v>30</v>
      </c>
      <c r="D203" s="180">
        <v>3.1</v>
      </c>
      <c r="E203" s="79">
        <v>1.6</v>
      </c>
      <c r="F203" s="79">
        <v>23</v>
      </c>
      <c r="G203" s="52">
        <v>12.9</v>
      </c>
      <c r="H203" s="12">
        <v>6.6</v>
      </c>
      <c r="I203" s="58">
        <v>0.5</v>
      </c>
      <c r="J203" s="58">
        <v>0</v>
      </c>
      <c r="K203" s="219">
        <v>125</v>
      </c>
      <c r="L203" s="48"/>
    </row>
    <row r="204" spans="1:12" x14ac:dyDescent="0.25">
      <c r="A204" s="44"/>
      <c r="B204" s="45" t="s">
        <v>5</v>
      </c>
      <c r="C204" s="46">
        <v>100</v>
      </c>
      <c r="D204" s="201">
        <f>D202+D203</f>
        <v>4.2</v>
      </c>
      <c r="E204" s="201">
        <f t="shared" ref="E204:K204" si="43">E202+E203</f>
        <v>2</v>
      </c>
      <c r="F204" s="201">
        <f t="shared" si="43"/>
        <v>37.700000000000003</v>
      </c>
      <c r="G204" s="201">
        <f t="shared" si="43"/>
        <v>18.5</v>
      </c>
      <c r="H204" s="201">
        <f t="shared" si="43"/>
        <v>36</v>
      </c>
      <c r="I204" s="201">
        <f t="shared" si="43"/>
        <v>0.91999999999999993</v>
      </c>
      <c r="J204" s="201">
        <f t="shared" si="43"/>
        <v>7</v>
      </c>
      <c r="K204" s="201">
        <f t="shared" si="43"/>
        <v>191</v>
      </c>
      <c r="L204" s="24"/>
    </row>
    <row r="205" spans="1:12" x14ac:dyDescent="0.25">
      <c r="A205" s="44"/>
      <c r="B205" s="45" t="s">
        <v>106</v>
      </c>
      <c r="C205" s="27">
        <f>K204*70/K219</f>
        <v>7.9535990481856036</v>
      </c>
      <c r="D205" s="201"/>
      <c r="E205" s="71"/>
      <c r="F205" s="71"/>
      <c r="G205" s="51"/>
      <c r="H205" s="28"/>
      <c r="I205" s="60"/>
      <c r="J205" s="60"/>
      <c r="K205" s="62"/>
      <c r="L205" s="48"/>
    </row>
    <row r="206" spans="1:12" x14ac:dyDescent="0.25">
      <c r="A206" s="44" t="s">
        <v>6</v>
      </c>
      <c r="B206" s="31" t="s">
        <v>118</v>
      </c>
      <c r="C206" s="32">
        <v>60</v>
      </c>
      <c r="D206" s="180">
        <v>0.8</v>
      </c>
      <c r="E206" s="79">
        <v>3</v>
      </c>
      <c r="F206" s="79">
        <v>3.6</v>
      </c>
      <c r="G206" s="52">
        <v>22.4</v>
      </c>
      <c r="H206" s="12">
        <v>9</v>
      </c>
      <c r="I206" s="58">
        <v>3</v>
      </c>
      <c r="J206" s="58">
        <v>20</v>
      </c>
      <c r="K206" s="219">
        <v>44</v>
      </c>
      <c r="L206" s="48" t="s">
        <v>62</v>
      </c>
    </row>
    <row r="207" spans="1:12" ht="28.5" customHeight="1" x14ac:dyDescent="0.25">
      <c r="A207" s="30"/>
      <c r="B207" s="31" t="s">
        <v>88</v>
      </c>
      <c r="C207" s="32">
        <v>200</v>
      </c>
      <c r="D207" s="180">
        <v>7.6</v>
      </c>
      <c r="E207" s="79">
        <v>9.6999999999999993</v>
      </c>
      <c r="F207" s="79">
        <v>15.6</v>
      </c>
      <c r="G207" s="180">
        <v>36.200000000000003</v>
      </c>
      <c r="H207" s="79">
        <v>37.9</v>
      </c>
      <c r="I207" s="68">
        <v>1.01</v>
      </c>
      <c r="J207" s="68">
        <v>7.29</v>
      </c>
      <c r="K207" s="224">
        <v>176</v>
      </c>
      <c r="L207" s="69">
        <v>87</v>
      </c>
    </row>
    <row r="208" spans="1:12" ht="16.5" customHeight="1" x14ac:dyDescent="0.25">
      <c r="A208" s="30"/>
      <c r="B208" s="42" t="s">
        <v>113</v>
      </c>
      <c r="C208" s="43" t="s">
        <v>110</v>
      </c>
      <c r="D208" s="179">
        <v>15.5</v>
      </c>
      <c r="E208" s="179">
        <v>12.4</v>
      </c>
      <c r="F208" s="179">
        <v>3.3</v>
      </c>
      <c r="G208" s="177">
        <v>33.4</v>
      </c>
      <c r="H208" s="20">
        <v>20.5</v>
      </c>
      <c r="I208" s="61">
        <v>0.99</v>
      </c>
      <c r="J208" s="61">
        <v>0</v>
      </c>
      <c r="K208" s="217">
        <v>187</v>
      </c>
      <c r="L208" s="120">
        <v>278</v>
      </c>
    </row>
    <row r="209" spans="1:12" ht="16.5" customHeight="1" x14ac:dyDescent="0.25">
      <c r="A209" s="30"/>
      <c r="B209" s="31" t="s">
        <v>100</v>
      </c>
      <c r="C209" s="32">
        <v>130</v>
      </c>
      <c r="D209" s="180">
        <v>3.4</v>
      </c>
      <c r="E209" s="79">
        <v>2</v>
      </c>
      <c r="F209" s="79">
        <v>35.9</v>
      </c>
      <c r="G209" s="180">
        <v>2.1</v>
      </c>
      <c r="H209" s="79">
        <v>16.5</v>
      </c>
      <c r="I209" s="68">
        <v>0.45</v>
      </c>
      <c r="J209" s="68">
        <v>0</v>
      </c>
      <c r="K209" s="224">
        <v>166</v>
      </c>
      <c r="L209" s="69">
        <v>316</v>
      </c>
    </row>
    <row r="210" spans="1:12" x14ac:dyDescent="0.25">
      <c r="A210" s="30"/>
      <c r="B210" s="31" t="s">
        <v>99</v>
      </c>
      <c r="C210" s="32">
        <v>180</v>
      </c>
      <c r="D210" s="180">
        <v>0.4</v>
      </c>
      <c r="E210" s="79">
        <v>0</v>
      </c>
      <c r="F210" s="79">
        <v>20.2</v>
      </c>
      <c r="G210" s="52">
        <v>28.6</v>
      </c>
      <c r="H210" s="12">
        <v>5.4</v>
      </c>
      <c r="I210" s="58">
        <v>0.04</v>
      </c>
      <c r="J210" s="58">
        <v>0.36</v>
      </c>
      <c r="K210" s="219">
        <v>86</v>
      </c>
      <c r="L210" s="48">
        <v>376</v>
      </c>
    </row>
    <row r="211" spans="1:12" x14ac:dyDescent="0.25">
      <c r="A211" s="30"/>
      <c r="B211" s="50" t="s">
        <v>7</v>
      </c>
      <c r="C211" s="11">
        <v>35</v>
      </c>
      <c r="D211" s="180">
        <v>2.2999999999999998</v>
      </c>
      <c r="E211" s="79">
        <v>0.5</v>
      </c>
      <c r="F211" s="79">
        <v>11.7</v>
      </c>
      <c r="G211" s="52">
        <v>12.3</v>
      </c>
      <c r="H211" s="12">
        <v>16.5</v>
      </c>
      <c r="I211" s="58">
        <v>1.37</v>
      </c>
      <c r="J211" s="58">
        <v>0</v>
      </c>
      <c r="K211" s="219">
        <v>61</v>
      </c>
      <c r="L211" s="48"/>
    </row>
    <row r="212" spans="1:12" x14ac:dyDescent="0.25">
      <c r="A212" s="44"/>
      <c r="B212" s="45" t="s">
        <v>5</v>
      </c>
      <c r="C212" s="46">
        <v>725</v>
      </c>
      <c r="D212" s="227">
        <f>D206+D207+D208+D209+D210+D211</f>
        <v>29.999999999999996</v>
      </c>
      <c r="E212" s="227">
        <f t="shared" ref="E212:K212" si="44">E206+E207+E208+E209+E210+E211</f>
        <v>27.6</v>
      </c>
      <c r="F212" s="227">
        <f t="shared" si="44"/>
        <v>90.3</v>
      </c>
      <c r="G212" s="227">
        <f t="shared" si="44"/>
        <v>135</v>
      </c>
      <c r="H212" s="227">
        <f t="shared" si="44"/>
        <v>105.80000000000001</v>
      </c>
      <c r="I212" s="227">
        <f t="shared" si="44"/>
        <v>6.86</v>
      </c>
      <c r="J212" s="227">
        <f t="shared" si="44"/>
        <v>27.65</v>
      </c>
      <c r="K212" s="227">
        <f t="shared" si="44"/>
        <v>720</v>
      </c>
      <c r="L212" s="24"/>
    </row>
    <row r="213" spans="1:12" x14ac:dyDescent="0.25">
      <c r="A213" s="44"/>
      <c r="B213" s="166" t="s">
        <v>126</v>
      </c>
      <c r="C213" s="65">
        <f>K212*70/K219</f>
        <v>29.982153480071386</v>
      </c>
      <c r="D213" s="232"/>
      <c r="E213" s="79"/>
      <c r="F213" s="79"/>
      <c r="G213" s="6"/>
      <c r="H213" s="6"/>
      <c r="I213" s="57"/>
      <c r="J213" s="57"/>
      <c r="K213" s="223"/>
      <c r="L213" s="24"/>
    </row>
    <row r="214" spans="1:12" ht="27" customHeight="1" x14ac:dyDescent="0.25">
      <c r="A214" s="44" t="s">
        <v>51</v>
      </c>
      <c r="B214" s="42" t="s">
        <v>125</v>
      </c>
      <c r="C214" s="43">
        <v>160</v>
      </c>
      <c r="D214" s="179">
        <v>14.1</v>
      </c>
      <c r="E214" s="179">
        <v>11.6</v>
      </c>
      <c r="F214" s="179">
        <v>27.1</v>
      </c>
      <c r="G214" s="177">
        <v>96</v>
      </c>
      <c r="H214" s="20">
        <v>35.700000000000003</v>
      </c>
      <c r="I214" s="61">
        <v>1</v>
      </c>
      <c r="J214" s="61">
        <v>0.1</v>
      </c>
      <c r="K214" s="217">
        <v>263</v>
      </c>
      <c r="L214" s="120">
        <v>250</v>
      </c>
    </row>
    <row r="215" spans="1:12" x14ac:dyDescent="0.25">
      <c r="A215" s="44"/>
      <c r="B215" s="10" t="s">
        <v>9</v>
      </c>
      <c r="C215" s="11" t="s">
        <v>48</v>
      </c>
      <c r="D215" s="180">
        <v>0.1</v>
      </c>
      <c r="E215" s="79">
        <v>0</v>
      </c>
      <c r="F215" s="79">
        <v>10</v>
      </c>
      <c r="G215" s="52">
        <v>10</v>
      </c>
      <c r="H215" s="12">
        <v>1.3</v>
      </c>
      <c r="I215" s="58">
        <v>0.28000000000000003</v>
      </c>
      <c r="J215" s="58">
        <v>0.03</v>
      </c>
      <c r="K215" s="219">
        <v>40</v>
      </c>
      <c r="L215" s="48">
        <v>392</v>
      </c>
    </row>
    <row r="216" spans="1:12" x14ac:dyDescent="0.25">
      <c r="A216" s="44"/>
      <c r="B216" s="18" t="s">
        <v>4</v>
      </c>
      <c r="C216" s="19">
        <v>20</v>
      </c>
      <c r="D216" s="177">
        <v>1.6</v>
      </c>
      <c r="E216" s="177">
        <v>0.2</v>
      </c>
      <c r="F216" s="177">
        <v>9.6999999999999993</v>
      </c>
      <c r="G216" s="177">
        <v>4.5999999999999996</v>
      </c>
      <c r="H216" s="20">
        <v>6.6</v>
      </c>
      <c r="I216" s="61">
        <v>0.4</v>
      </c>
      <c r="J216" s="61">
        <v>0</v>
      </c>
      <c r="K216" s="217">
        <v>47</v>
      </c>
      <c r="L216" s="120"/>
    </row>
    <row r="217" spans="1:12" x14ac:dyDescent="0.25">
      <c r="A217" s="44"/>
      <c r="B217" s="45" t="s">
        <v>5</v>
      </c>
      <c r="C217" s="65">
        <v>370</v>
      </c>
      <c r="D217" s="201">
        <f>D214+D215+D216</f>
        <v>15.799999999999999</v>
      </c>
      <c r="E217" s="201">
        <f t="shared" ref="E217:K217" si="45">E214+E215+E216</f>
        <v>11.799999999999999</v>
      </c>
      <c r="F217" s="201">
        <f t="shared" si="45"/>
        <v>46.8</v>
      </c>
      <c r="G217" s="201">
        <f t="shared" si="45"/>
        <v>110.6</v>
      </c>
      <c r="H217" s="201">
        <f t="shared" si="45"/>
        <v>43.6</v>
      </c>
      <c r="I217" s="201">
        <f t="shared" si="45"/>
        <v>1.6800000000000002</v>
      </c>
      <c r="J217" s="201">
        <f t="shared" si="45"/>
        <v>0.13</v>
      </c>
      <c r="K217" s="201">
        <f t="shared" si="45"/>
        <v>350</v>
      </c>
      <c r="L217" s="69"/>
    </row>
    <row r="218" spans="1:12" x14ac:dyDescent="0.25">
      <c r="A218" s="44"/>
      <c r="B218" s="166" t="s">
        <v>107</v>
      </c>
      <c r="C218" s="65">
        <f>K217*70/K219</f>
        <v>14.574657941701368</v>
      </c>
      <c r="D218" s="180"/>
      <c r="E218" s="79"/>
      <c r="F218" s="79"/>
      <c r="G218" s="180"/>
      <c r="H218" s="79"/>
      <c r="I218" s="68"/>
      <c r="J218" s="68"/>
      <c r="K218" s="224"/>
      <c r="L218" s="69"/>
    </row>
    <row r="219" spans="1:12" x14ac:dyDescent="0.25">
      <c r="A219" s="44"/>
      <c r="B219" s="45" t="s">
        <v>24</v>
      </c>
      <c r="C219" s="46"/>
      <c r="D219" s="237">
        <f>D200+D204+D212+D217</f>
        <v>63.599999999999994</v>
      </c>
      <c r="E219" s="237">
        <f t="shared" ref="E219:K219" si="46">E200+E204+E212+E217</f>
        <v>58.4</v>
      </c>
      <c r="F219" s="237">
        <f t="shared" si="46"/>
        <v>228.10000000000002</v>
      </c>
      <c r="G219" s="237">
        <f t="shared" si="46"/>
        <v>489.9</v>
      </c>
      <c r="H219" s="237">
        <f t="shared" si="46"/>
        <v>245.9</v>
      </c>
      <c r="I219" s="237">
        <f t="shared" si="46"/>
        <v>11.44</v>
      </c>
      <c r="J219" s="237">
        <f t="shared" si="46"/>
        <v>36.21</v>
      </c>
      <c r="K219" s="203">
        <f t="shared" si="46"/>
        <v>1681</v>
      </c>
      <c r="L219" s="24"/>
    </row>
    <row r="220" spans="1:12" ht="18.75" x14ac:dyDescent="0.25">
      <c r="A220" s="38"/>
      <c r="B220" s="39" t="s">
        <v>18</v>
      </c>
      <c r="C220" s="13"/>
      <c r="D220" s="180"/>
      <c r="E220" s="79"/>
      <c r="F220" s="79"/>
      <c r="G220" s="236"/>
      <c r="H220" s="25"/>
      <c r="I220" s="56"/>
      <c r="J220" s="56"/>
      <c r="K220" s="226"/>
      <c r="L220" s="24"/>
    </row>
    <row r="221" spans="1:12" ht="16.5" customHeight="1" x14ac:dyDescent="0.25">
      <c r="A221" s="40" t="s">
        <v>2</v>
      </c>
      <c r="B221" s="10" t="s">
        <v>33</v>
      </c>
      <c r="C221" s="11" t="s">
        <v>139</v>
      </c>
      <c r="D221" s="52">
        <v>2.2999999999999998</v>
      </c>
      <c r="E221" s="12">
        <v>4.5</v>
      </c>
      <c r="F221" s="12">
        <v>15.5</v>
      </c>
      <c r="G221" s="52">
        <v>8.1</v>
      </c>
      <c r="H221" s="12">
        <v>8.6999999999999993</v>
      </c>
      <c r="I221" s="58">
        <v>0.5</v>
      </c>
      <c r="J221" s="58">
        <v>0</v>
      </c>
      <c r="K221" s="219">
        <v>111</v>
      </c>
      <c r="L221" s="74">
        <v>1</v>
      </c>
    </row>
    <row r="222" spans="1:12" x14ac:dyDescent="0.25">
      <c r="A222" s="40"/>
      <c r="B222" s="42" t="s">
        <v>119</v>
      </c>
      <c r="C222" s="43">
        <v>150</v>
      </c>
      <c r="D222" s="179">
        <v>12.6</v>
      </c>
      <c r="E222" s="179">
        <v>15.6</v>
      </c>
      <c r="F222" s="179">
        <v>9.8000000000000007</v>
      </c>
      <c r="G222" s="177">
        <v>111</v>
      </c>
      <c r="H222" s="20">
        <v>22.2</v>
      </c>
      <c r="I222" s="61">
        <v>2.1</v>
      </c>
      <c r="J222" s="61">
        <v>1.32</v>
      </c>
      <c r="K222" s="217">
        <v>230</v>
      </c>
      <c r="L222" s="120">
        <v>219</v>
      </c>
    </row>
    <row r="223" spans="1:12" x14ac:dyDescent="0.25">
      <c r="A223" s="41"/>
      <c r="B223" s="10" t="s">
        <v>3</v>
      </c>
      <c r="C223" s="11">
        <v>180</v>
      </c>
      <c r="D223" s="180">
        <v>3.6</v>
      </c>
      <c r="E223" s="79">
        <v>2.8</v>
      </c>
      <c r="F223" s="79">
        <v>15.7</v>
      </c>
      <c r="G223" s="52">
        <v>137</v>
      </c>
      <c r="H223" s="12">
        <v>19.2</v>
      </c>
      <c r="I223" s="58">
        <v>0.43</v>
      </c>
      <c r="J223" s="58">
        <v>1.44</v>
      </c>
      <c r="K223" s="219">
        <v>102</v>
      </c>
      <c r="L223" s="48">
        <v>397</v>
      </c>
    </row>
    <row r="224" spans="1:12" x14ac:dyDescent="0.25">
      <c r="A224" s="41"/>
      <c r="B224" s="45" t="s">
        <v>5</v>
      </c>
      <c r="C224" s="46">
        <v>365</v>
      </c>
      <c r="D224" s="201">
        <f>D221+D222+D223</f>
        <v>18.5</v>
      </c>
      <c r="E224" s="201">
        <f t="shared" ref="E224:K224" si="47">E221+E222+E223</f>
        <v>22.900000000000002</v>
      </c>
      <c r="F224" s="201">
        <f t="shared" si="47"/>
        <v>41</v>
      </c>
      <c r="G224" s="201">
        <f t="shared" si="47"/>
        <v>256.10000000000002</v>
      </c>
      <c r="H224" s="201">
        <f t="shared" si="47"/>
        <v>50.099999999999994</v>
      </c>
      <c r="I224" s="201">
        <f t="shared" si="47"/>
        <v>3.0300000000000002</v>
      </c>
      <c r="J224" s="201">
        <f t="shared" si="47"/>
        <v>2.76</v>
      </c>
      <c r="K224" s="65">
        <f t="shared" si="47"/>
        <v>443</v>
      </c>
      <c r="L224" s="48"/>
    </row>
    <row r="225" spans="1:12" x14ac:dyDescent="0.25">
      <c r="A225" s="41"/>
      <c r="B225" s="45" t="s">
        <v>105</v>
      </c>
      <c r="C225" s="90">
        <f>K224*70/K242</f>
        <v>21.600724435775984</v>
      </c>
      <c r="D225" s="201"/>
      <c r="E225" s="71"/>
      <c r="F225" s="71"/>
      <c r="G225" s="51"/>
      <c r="H225" s="28"/>
      <c r="I225" s="60"/>
      <c r="J225" s="60"/>
      <c r="K225" s="62"/>
      <c r="L225" s="48"/>
    </row>
    <row r="226" spans="1:12" ht="18.75" customHeight="1" x14ac:dyDescent="0.25">
      <c r="A226" s="44" t="s">
        <v>29</v>
      </c>
      <c r="B226" s="10" t="s">
        <v>150</v>
      </c>
      <c r="C226" s="11">
        <v>70</v>
      </c>
      <c r="D226" s="180">
        <v>1.1000000000000001</v>
      </c>
      <c r="E226" s="79">
        <v>0.4</v>
      </c>
      <c r="F226" s="79">
        <v>14.7</v>
      </c>
      <c r="G226" s="52">
        <v>5.6</v>
      </c>
      <c r="H226" s="12">
        <v>29.4</v>
      </c>
      <c r="I226" s="58">
        <v>0.42</v>
      </c>
      <c r="J226" s="58">
        <v>7</v>
      </c>
      <c r="K226" s="219">
        <v>66</v>
      </c>
      <c r="L226" s="48"/>
    </row>
    <row r="227" spans="1:12" x14ac:dyDescent="0.25">
      <c r="A227" s="44"/>
      <c r="B227" s="45" t="s">
        <v>5</v>
      </c>
      <c r="C227" s="46">
        <v>70</v>
      </c>
      <c r="D227" s="227">
        <f>D226</f>
        <v>1.1000000000000001</v>
      </c>
      <c r="E227" s="227">
        <f t="shared" ref="E227:K227" si="48">E226</f>
        <v>0.4</v>
      </c>
      <c r="F227" s="227">
        <f t="shared" si="48"/>
        <v>14.7</v>
      </c>
      <c r="G227" s="227">
        <f t="shared" si="48"/>
        <v>5.6</v>
      </c>
      <c r="H227" s="227">
        <f t="shared" si="48"/>
        <v>29.4</v>
      </c>
      <c r="I227" s="227">
        <f t="shared" si="48"/>
        <v>0.42</v>
      </c>
      <c r="J227" s="227">
        <f t="shared" si="48"/>
        <v>7</v>
      </c>
      <c r="K227" s="199">
        <f t="shared" si="48"/>
        <v>66</v>
      </c>
      <c r="L227" s="24"/>
    </row>
    <row r="228" spans="1:12" x14ac:dyDescent="0.25">
      <c r="A228" s="44"/>
      <c r="B228" s="45" t="s">
        <v>106</v>
      </c>
      <c r="C228" s="27">
        <f>K227*70/K242</f>
        <v>3.2181666202284762</v>
      </c>
      <c r="D228" s="201"/>
      <c r="E228" s="71"/>
      <c r="F228" s="71"/>
      <c r="G228" s="51"/>
      <c r="H228" s="28"/>
      <c r="I228" s="60"/>
      <c r="J228" s="60"/>
      <c r="K228" s="62"/>
      <c r="L228" s="48"/>
    </row>
    <row r="229" spans="1:12" x14ac:dyDescent="0.25">
      <c r="A229" s="44" t="s">
        <v>6</v>
      </c>
      <c r="B229" s="31" t="s">
        <v>91</v>
      </c>
      <c r="C229" s="32">
        <v>60</v>
      </c>
      <c r="D229" s="180">
        <v>0.6</v>
      </c>
      <c r="E229" s="79">
        <v>3.7</v>
      </c>
      <c r="F229" s="79">
        <v>2.2400000000000002</v>
      </c>
      <c r="G229" s="52">
        <v>11.2</v>
      </c>
      <c r="H229" s="12">
        <v>9.8000000000000007</v>
      </c>
      <c r="I229" s="58">
        <v>0.44</v>
      </c>
      <c r="J229" s="58">
        <v>10.06</v>
      </c>
      <c r="K229" s="219">
        <v>44.6</v>
      </c>
      <c r="L229" s="48">
        <v>15</v>
      </c>
    </row>
    <row r="230" spans="1:12" ht="12.75" customHeight="1" x14ac:dyDescent="0.25">
      <c r="A230" s="30"/>
      <c r="B230" s="31" t="s">
        <v>43</v>
      </c>
      <c r="C230" s="32" t="s">
        <v>49</v>
      </c>
      <c r="D230" s="180">
        <v>1.8</v>
      </c>
      <c r="E230" s="79">
        <v>4.7</v>
      </c>
      <c r="F230" s="79">
        <v>11.8</v>
      </c>
      <c r="G230" s="52">
        <v>35.5</v>
      </c>
      <c r="H230" s="12">
        <v>21</v>
      </c>
      <c r="I230" s="58">
        <v>0.95</v>
      </c>
      <c r="J230" s="58">
        <v>12.4</v>
      </c>
      <c r="K230" s="219">
        <v>94</v>
      </c>
      <c r="L230" s="48">
        <v>57</v>
      </c>
    </row>
    <row r="231" spans="1:12" ht="13.5" customHeight="1" x14ac:dyDescent="0.25">
      <c r="A231" s="30"/>
      <c r="B231" s="31" t="s">
        <v>163</v>
      </c>
      <c r="C231" s="32" t="s">
        <v>168</v>
      </c>
      <c r="D231" s="179">
        <v>13.3</v>
      </c>
      <c r="E231" s="198">
        <v>5.8</v>
      </c>
      <c r="F231" s="198">
        <v>8.4</v>
      </c>
      <c r="G231" s="177">
        <v>31.1</v>
      </c>
      <c r="H231" s="20">
        <v>34.6</v>
      </c>
      <c r="I231" s="61">
        <v>7.07</v>
      </c>
      <c r="J231" s="61">
        <v>8.1300000000000008</v>
      </c>
      <c r="K231" s="217">
        <v>137</v>
      </c>
      <c r="L231" s="48" t="s">
        <v>122</v>
      </c>
    </row>
    <row r="232" spans="1:12" x14ac:dyDescent="0.25">
      <c r="A232" s="44"/>
      <c r="B232" s="31" t="s">
        <v>85</v>
      </c>
      <c r="C232" s="32">
        <v>130</v>
      </c>
      <c r="D232" s="180">
        <v>2.9</v>
      </c>
      <c r="E232" s="79">
        <v>2.4</v>
      </c>
      <c r="F232" s="79">
        <v>23</v>
      </c>
      <c r="G232" s="180">
        <v>32</v>
      </c>
      <c r="H232" s="79">
        <v>24.1</v>
      </c>
      <c r="I232" s="68">
        <v>0.87</v>
      </c>
      <c r="J232" s="68">
        <v>15.75</v>
      </c>
      <c r="K232" s="224">
        <v>119</v>
      </c>
      <c r="L232" s="252">
        <v>321</v>
      </c>
    </row>
    <row r="233" spans="1:12" x14ac:dyDescent="0.25">
      <c r="A233" s="30"/>
      <c r="B233" s="42" t="s">
        <v>50</v>
      </c>
      <c r="C233" s="43">
        <v>150</v>
      </c>
      <c r="D233" s="179">
        <v>0.5</v>
      </c>
      <c r="E233" s="179">
        <v>0.3</v>
      </c>
      <c r="F233" s="179">
        <v>24.5</v>
      </c>
      <c r="G233" s="177">
        <v>30</v>
      </c>
      <c r="H233" s="20">
        <v>13.5</v>
      </c>
      <c r="I233" s="61">
        <v>0.6</v>
      </c>
      <c r="J233" s="61">
        <v>3</v>
      </c>
      <c r="K233" s="217">
        <v>102</v>
      </c>
      <c r="L233" s="120">
        <v>399</v>
      </c>
    </row>
    <row r="234" spans="1:12" x14ac:dyDescent="0.25">
      <c r="A234" s="30"/>
      <c r="B234" s="50" t="s">
        <v>7</v>
      </c>
      <c r="C234" s="11">
        <v>35</v>
      </c>
      <c r="D234" s="180">
        <v>2.2999999999999998</v>
      </c>
      <c r="E234" s="79">
        <v>0.5</v>
      </c>
      <c r="F234" s="79">
        <v>11.7</v>
      </c>
      <c r="G234" s="52">
        <v>12.3</v>
      </c>
      <c r="H234" s="12">
        <v>16.5</v>
      </c>
      <c r="I234" s="58">
        <v>1.37</v>
      </c>
      <c r="J234" s="58">
        <v>0</v>
      </c>
      <c r="K234" s="219">
        <v>61</v>
      </c>
      <c r="L234" s="48"/>
    </row>
    <row r="235" spans="1:12" x14ac:dyDescent="0.25">
      <c r="A235" s="44"/>
      <c r="B235" s="45" t="s">
        <v>5</v>
      </c>
      <c r="C235" s="46">
        <v>682</v>
      </c>
      <c r="D235" s="201">
        <f>D229+D230+D231+D232+D233+D234</f>
        <v>21.400000000000002</v>
      </c>
      <c r="E235" s="201">
        <f t="shared" ref="E235:K235" si="49">E229+E230+E231+E232+E233+E234</f>
        <v>17.399999999999999</v>
      </c>
      <c r="F235" s="201">
        <f t="shared" si="49"/>
        <v>81.64</v>
      </c>
      <c r="G235" s="201">
        <f t="shared" si="49"/>
        <v>152.10000000000002</v>
      </c>
      <c r="H235" s="201">
        <f t="shared" si="49"/>
        <v>119.5</v>
      </c>
      <c r="I235" s="201">
        <f t="shared" si="49"/>
        <v>11.3</v>
      </c>
      <c r="J235" s="201">
        <f t="shared" si="49"/>
        <v>49.34</v>
      </c>
      <c r="K235" s="65">
        <f t="shared" si="49"/>
        <v>557.6</v>
      </c>
      <c r="L235" s="24"/>
    </row>
    <row r="236" spans="1:12" x14ac:dyDescent="0.25">
      <c r="A236" s="44"/>
      <c r="B236" s="166" t="s">
        <v>126</v>
      </c>
      <c r="C236" s="65">
        <f>K235*70/K242</f>
        <v>27.188631930899973</v>
      </c>
      <c r="D236" s="180"/>
      <c r="E236" s="79"/>
      <c r="F236" s="79"/>
      <c r="G236" s="52"/>
      <c r="H236" s="12"/>
      <c r="I236" s="58"/>
      <c r="J236" s="58"/>
      <c r="K236" s="219"/>
      <c r="L236" s="24"/>
    </row>
    <row r="237" spans="1:12" ht="27.75" customHeight="1" x14ac:dyDescent="0.25">
      <c r="A237" s="44" t="s">
        <v>51</v>
      </c>
      <c r="B237" s="165" t="s">
        <v>171</v>
      </c>
      <c r="C237" s="19" t="s">
        <v>156</v>
      </c>
      <c r="D237" s="177">
        <v>6.5</v>
      </c>
      <c r="E237" s="177">
        <v>10.8</v>
      </c>
      <c r="F237" s="177">
        <v>23.7</v>
      </c>
      <c r="G237" s="177">
        <v>105.5</v>
      </c>
      <c r="H237" s="20">
        <v>33.299999999999997</v>
      </c>
      <c r="I237" s="61">
        <v>1.56</v>
      </c>
      <c r="J237" s="61">
        <v>31.06</v>
      </c>
      <c r="K237" s="217">
        <v>218</v>
      </c>
      <c r="L237" s="120" t="s">
        <v>154</v>
      </c>
    </row>
    <row r="238" spans="1:12" x14ac:dyDescent="0.25">
      <c r="A238" s="30"/>
      <c r="B238" s="82" t="s">
        <v>116</v>
      </c>
      <c r="C238" s="11">
        <v>200</v>
      </c>
      <c r="D238" s="180">
        <v>5.6</v>
      </c>
      <c r="E238" s="79">
        <v>5.0999999999999996</v>
      </c>
      <c r="F238" s="79">
        <v>9.5</v>
      </c>
      <c r="G238" s="52">
        <v>252</v>
      </c>
      <c r="H238" s="12">
        <v>29.4</v>
      </c>
      <c r="I238" s="58">
        <v>0.2</v>
      </c>
      <c r="J238" s="58">
        <v>0.9</v>
      </c>
      <c r="K238" s="219">
        <v>104</v>
      </c>
      <c r="L238" s="48">
        <v>400</v>
      </c>
    </row>
    <row r="239" spans="1:12" x14ac:dyDescent="0.25">
      <c r="A239" s="30"/>
      <c r="B239" s="18" t="s">
        <v>4</v>
      </c>
      <c r="C239" s="19">
        <v>20</v>
      </c>
      <c r="D239" s="177">
        <v>1.6</v>
      </c>
      <c r="E239" s="177">
        <v>0.2</v>
      </c>
      <c r="F239" s="177">
        <v>9.6999999999999993</v>
      </c>
      <c r="G239" s="177">
        <v>4.5999999999999996</v>
      </c>
      <c r="H239" s="20">
        <v>6.6</v>
      </c>
      <c r="I239" s="61">
        <v>0.4</v>
      </c>
      <c r="J239" s="61">
        <v>0</v>
      </c>
      <c r="K239" s="217">
        <v>47</v>
      </c>
      <c r="L239" s="120"/>
    </row>
    <row r="240" spans="1:12" x14ac:dyDescent="0.25">
      <c r="A240" s="44"/>
      <c r="B240" s="45" t="s">
        <v>5</v>
      </c>
      <c r="C240" s="46">
        <v>400</v>
      </c>
      <c r="D240" s="201">
        <f>D237+D238+D239</f>
        <v>13.7</v>
      </c>
      <c r="E240" s="201">
        <f t="shared" ref="E240:K240" si="50">E237+E238+E239</f>
        <v>16.100000000000001</v>
      </c>
      <c r="F240" s="201">
        <f t="shared" si="50"/>
        <v>42.900000000000006</v>
      </c>
      <c r="G240" s="201">
        <f t="shared" si="50"/>
        <v>362.1</v>
      </c>
      <c r="H240" s="201">
        <f t="shared" si="50"/>
        <v>69.3</v>
      </c>
      <c r="I240" s="201">
        <f t="shared" si="50"/>
        <v>2.16</v>
      </c>
      <c r="J240" s="201">
        <f t="shared" si="50"/>
        <v>31.959999999999997</v>
      </c>
      <c r="K240" s="201">
        <f t="shared" si="50"/>
        <v>369</v>
      </c>
      <c r="L240" s="24"/>
    </row>
    <row r="241" spans="1:12" x14ac:dyDescent="0.25">
      <c r="A241" s="44"/>
      <c r="B241" s="166" t="s">
        <v>107</v>
      </c>
      <c r="C241" s="65">
        <f>K240*70/K242</f>
        <v>17.99247701309557</v>
      </c>
      <c r="D241" s="227"/>
      <c r="E241" s="71"/>
      <c r="F241" s="71"/>
      <c r="G241" s="228"/>
      <c r="H241" s="3"/>
      <c r="I241" s="59"/>
      <c r="J241" s="59"/>
      <c r="K241" s="55"/>
      <c r="L241" s="24"/>
    </row>
    <row r="242" spans="1:12" x14ac:dyDescent="0.25">
      <c r="A242" s="44"/>
      <c r="B242" s="45" t="s">
        <v>24</v>
      </c>
      <c r="C242" s="46"/>
      <c r="D242" s="201">
        <f t="shared" ref="D242:K242" si="51">D224+D227+D235+D240</f>
        <v>54.7</v>
      </c>
      <c r="E242" s="201">
        <f t="shared" si="51"/>
        <v>56.800000000000004</v>
      </c>
      <c r="F242" s="201">
        <f t="shared" si="51"/>
        <v>180.24</v>
      </c>
      <c r="G242" s="201">
        <f t="shared" si="51"/>
        <v>775.90000000000009</v>
      </c>
      <c r="H242" s="201">
        <f t="shared" si="51"/>
        <v>268.3</v>
      </c>
      <c r="I242" s="201">
        <f t="shared" si="51"/>
        <v>16.91</v>
      </c>
      <c r="J242" s="201">
        <f t="shared" si="51"/>
        <v>91.06</v>
      </c>
      <c r="K242" s="65">
        <f t="shared" si="51"/>
        <v>1435.6</v>
      </c>
      <c r="L242" s="35"/>
    </row>
    <row r="243" spans="1:12" x14ac:dyDescent="0.25">
      <c r="A243" s="44"/>
      <c r="B243" s="45"/>
      <c r="C243" s="46"/>
      <c r="D243" s="201"/>
      <c r="E243" s="71"/>
      <c r="F243" s="71"/>
      <c r="G243" s="234"/>
      <c r="H243" s="235"/>
      <c r="I243" s="64"/>
      <c r="J243" s="64"/>
      <c r="K243" s="72"/>
      <c r="L243" s="35"/>
    </row>
    <row r="244" spans="1:12" x14ac:dyDescent="0.25">
      <c r="A244" s="44"/>
      <c r="B244" s="13" t="s">
        <v>41</v>
      </c>
      <c r="C244" s="46"/>
      <c r="D244" s="65">
        <f t="shared" ref="D244:K244" si="52">(D33+D59+D82+D106+D128+D150+D173+D195+D219+D242)/10</f>
        <v>57.199000000000012</v>
      </c>
      <c r="E244" s="65">
        <f t="shared" si="52"/>
        <v>48.49499999999999</v>
      </c>
      <c r="F244" s="65">
        <f t="shared" si="52"/>
        <v>196.65699999999998</v>
      </c>
      <c r="G244" s="65">
        <f t="shared" si="52"/>
        <v>636.11</v>
      </c>
      <c r="H244" s="65">
        <f t="shared" si="52"/>
        <v>234.87600000000003</v>
      </c>
      <c r="I244" s="65">
        <f t="shared" si="52"/>
        <v>11.386999999999999</v>
      </c>
      <c r="J244" s="65">
        <f t="shared" si="52"/>
        <v>61.167000000000009</v>
      </c>
      <c r="K244" s="65">
        <f t="shared" si="52"/>
        <v>1440.8600000000001</v>
      </c>
      <c r="L244" s="35"/>
    </row>
    <row r="245" spans="1:12" x14ac:dyDescent="0.25">
      <c r="B245" s="85"/>
      <c r="C245" s="86" t="s">
        <v>66</v>
      </c>
      <c r="D245" s="86"/>
      <c r="E245" s="86"/>
      <c r="F245" s="86"/>
      <c r="G245" s="86" t="s">
        <v>67</v>
      </c>
      <c r="H245" s="84" t="s">
        <v>68</v>
      </c>
    </row>
    <row r="246" spans="1:12" x14ac:dyDescent="0.25">
      <c r="B246" s="85" t="s">
        <v>63</v>
      </c>
      <c r="C246" s="86">
        <v>37.799999999999997</v>
      </c>
      <c r="D246" s="86"/>
      <c r="E246" s="86"/>
      <c r="F246" s="86"/>
      <c r="G246" s="94">
        <f>D244</f>
        <v>57.199000000000012</v>
      </c>
      <c r="H246" s="95">
        <f>G246-C246</f>
        <v>19.399000000000015</v>
      </c>
    </row>
    <row r="247" spans="1:12" x14ac:dyDescent="0.25">
      <c r="B247" s="85" t="s">
        <v>69</v>
      </c>
      <c r="C247" s="86">
        <v>42</v>
      </c>
      <c r="D247" s="86"/>
      <c r="E247" s="86"/>
      <c r="F247" s="86"/>
      <c r="G247" s="94">
        <f>E244</f>
        <v>48.49499999999999</v>
      </c>
      <c r="H247" s="95">
        <f>G247-C247</f>
        <v>6.4949999999999903</v>
      </c>
    </row>
    <row r="248" spans="1:12" x14ac:dyDescent="0.25">
      <c r="B248" s="85" t="s">
        <v>64</v>
      </c>
      <c r="C248" s="86">
        <v>183</v>
      </c>
      <c r="D248" s="86"/>
      <c r="E248" s="86"/>
      <c r="F248" s="86"/>
      <c r="G248" s="94">
        <f>F244</f>
        <v>196.65699999999998</v>
      </c>
      <c r="H248" s="95">
        <f>G248-C248</f>
        <v>13.656999999999982</v>
      </c>
    </row>
    <row r="249" spans="1:12" x14ac:dyDescent="0.25">
      <c r="B249" s="85" t="s">
        <v>65</v>
      </c>
      <c r="C249" s="86">
        <v>1260</v>
      </c>
      <c r="D249" s="86"/>
      <c r="E249" s="86"/>
      <c r="F249" s="86"/>
      <c r="G249" s="94">
        <f>K244</f>
        <v>1440.8600000000001</v>
      </c>
      <c r="H249" s="95">
        <f>G249-C249</f>
        <v>180.86000000000013</v>
      </c>
    </row>
  </sheetData>
  <mergeCells count="13">
    <mergeCell ref="I2:L2"/>
    <mergeCell ref="L10:L11"/>
    <mergeCell ref="A10:A11"/>
    <mergeCell ref="B10:B11"/>
    <mergeCell ref="C10:C11"/>
    <mergeCell ref="G10:I10"/>
    <mergeCell ref="K10:K11"/>
    <mergeCell ref="A9:K9"/>
    <mergeCell ref="H4:K4"/>
    <mergeCell ref="K5:L5"/>
    <mergeCell ref="A7:K7"/>
    <mergeCell ref="A8:K8"/>
    <mergeCell ref="D10:F10"/>
  </mergeCells>
  <pageMargins left="0.7874015748031496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 21-22г весна-лето</vt:lpstr>
      <vt:lpstr>С 21-22г весна-лето</vt:lpstr>
    </vt:vector>
  </TitlesOfParts>
  <Company>Ротекс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Пользователь Windows</cp:lastModifiedBy>
  <cp:lastPrinted>2021-09-03T08:00:12Z</cp:lastPrinted>
  <dcterms:created xsi:type="dcterms:W3CDTF">2011-05-31T23:15:49Z</dcterms:created>
  <dcterms:modified xsi:type="dcterms:W3CDTF">2021-09-06T07:23:39Z</dcterms:modified>
</cp:coreProperties>
</file>